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DELL1\Desktop\Export\"/>
    </mc:Choice>
  </mc:AlternateContent>
  <xr:revisionPtr revIDLastSave="0" documentId="12_ncr:500000_{8A918DFA-AB8D-45AC-BF72-9971E4E5D660}" xr6:coauthVersionLast="31" xr6:coauthVersionMax="31" xr10:uidLastSave="{00000000-0000-0000-0000-000000000000}"/>
  <bookViews>
    <workbookView xWindow="0" yWindow="0" windowWidth="23040" windowHeight="8685" activeTab="2" xr2:uid="{00000000-000D-0000-FFFF-FFFF00000000}"/>
  </bookViews>
  <sheets>
    <sheet name="Rekapitulace stavby" sheetId="1" r:id="rId1"/>
    <sheet name="102 - Komunikace - ul. Ov..." sheetId="2" r:id="rId2"/>
    <sheet name="00 - Všeobecné podmínky" sheetId="3" r:id="rId3"/>
  </sheets>
  <definedNames>
    <definedName name="_xlnm._FilterDatabase" localSheetId="2" hidden="1">'00 - Všeobecné podmínky'!$C$77:$K$97</definedName>
    <definedName name="_xlnm._FilterDatabase" localSheetId="1" hidden="1">'102 - Komunikace - ul. Ov...'!$C$80:$K$162</definedName>
    <definedName name="_xlnm.Print_Titles" localSheetId="2">'00 - Všeobecné podmínky'!$77:$77</definedName>
    <definedName name="_xlnm.Print_Titles" localSheetId="1">'102 - Komunikace - ul. Ov...'!$80:$80</definedName>
    <definedName name="_xlnm.Print_Titles" localSheetId="0">'Rekapitulace stavby'!$49:$49</definedName>
    <definedName name="_xlnm.Print_Area" localSheetId="2">'00 - Všeobecné podmínky'!$C$4:$J$36,'00 - Všeobecné podmínky'!$C$42:$J$59,'00 - Všeobecné podmínky'!$C$65:$K$97</definedName>
    <definedName name="_xlnm.Print_Area" localSheetId="1">'102 - Komunikace - ul. Ov...'!$C$4:$J$36,'102 - Komunikace - ul. Ov...'!$C$42:$J$62,'102 - Komunikace - ul. Ov...'!$C$68:$K$162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7" i="3"/>
  <c r="BH87" i="3"/>
  <c r="BG87" i="3"/>
  <c r="BF87" i="3"/>
  <c r="T87" i="3"/>
  <c r="R87" i="3"/>
  <c r="P87" i="3"/>
  <c r="BK87" i="3"/>
  <c r="J87" i="3"/>
  <c r="BE87" i="3"/>
  <c r="BI85" i="3"/>
  <c r="BH85" i="3"/>
  <c r="BG85" i="3"/>
  <c r="BF85" i="3"/>
  <c r="J31" i="3" s="1"/>
  <c r="AW53" i="1" s="1"/>
  <c r="T85" i="3"/>
  <c r="R85" i="3"/>
  <c r="P85" i="3"/>
  <c r="BK85" i="3"/>
  <c r="J85" i="3"/>
  <c r="BE85" i="3"/>
  <c r="BI83" i="3"/>
  <c r="F34" i="3" s="1"/>
  <c r="BD53" i="1" s="1"/>
  <c r="BH83" i="3"/>
  <c r="BG83" i="3"/>
  <c r="BF83" i="3"/>
  <c r="T83" i="3"/>
  <c r="R83" i="3"/>
  <c r="P83" i="3"/>
  <c r="BK83" i="3"/>
  <c r="J83" i="3"/>
  <c r="BE83" i="3"/>
  <c r="BI81" i="3"/>
  <c r="BH81" i="3"/>
  <c r="F33" i="3" s="1"/>
  <c r="BC53" i="1" s="1"/>
  <c r="BG81" i="3"/>
  <c r="F32" i="3"/>
  <c r="BB53" i="1" s="1"/>
  <c r="BF81" i="3"/>
  <c r="F31" i="3" s="1"/>
  <c r="BA53" i="1" s="1"/>
  <c r="T81" i="3"/>
  <c r="T80" i="3"/>
  <c r="T79" i="3" s="1"/>
  <c r="T78" i="3" s="1"/>
  <c r="R81" i="3"/>
  <c r="R80" i="3"/>
  <c r="R79" i="3" s="1"/>
  <c r="R78" i="3" s="1"/>
  <c r="P81" i="3"/>
  <c r="P80" i="3"/>
  <c r="P79" i="3" s="1"/>
  <c r="P78" i="3" s="1"/>
  <c r="AU53" i="1" s="1"/>
  <c r="BK81" i="3"/>
  <c r="BK80" i="3" s="1"/>
  <c r="J81" i="3"/>
  <c r="BE81" i="3"/>
  <c r="F30" i="3" s="1"/>
  <c r="AZ53" i="1" s="1"/>
  <c r="J30" i="3"/>
  <c r="AV53" i="1" s="1"/>
  <c r="J74" i="3"/>
  <c r="F72" i="3"/>
  <c r="E70" i="3"/>
  <c r="J51" i="3"/>
  <c r="F49" i="3"/>
  <c r="E47" i="3"/>
  <c r="J18" i="3"/>
  <c r="E18" i="3"/>
  <c r="F75" i="3"/>
  <c r="F52" i="3"/>
  <c r="J17" i="3"/>
  <c r="J15" i="3"/>
  <c r="E15" i="3"/>
  <c r="F51" i="3" s="1"/>
  <c r="F74" i="3"/>
  <c r="J14" i="3"/>
  <c r="J12" i="3"/>
  <c r="J49" i="3" s="1"/>
  <c r="J72" i="3"/>
  <c r="E7" i="3"/>
  <c r="E68" i="3"/>
  <c r="E45" i="3"/>
  <c r="AY52" i="1"/>
  <c r="AX52" i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T158" i="2" s="1"/>
  <c r="R159" i="2"/>
  <c r="R158" i="2"/>
  <c r="P159" i="2"/>
  <c r="P158" i="2" s="1"/>
  <c r="BK159" i="2"/>
  <c r="BK158" i="2"/>
  <c r="J158" i="2" s="1"/>
  <c r="J61" i="2" s="1"/>
  <c r="J159" i="2"/>
  <c r="BE159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2" i="2"/>
  <c r="BH142" i="2"/>
  <c r="BG142" i="2"/>
  <c r="BF142" i="2"/>
  <c r="T142" i="2"/>
  <c r="R142" i="2"/>
  <c r="P142" i="2"/>
  <c r="P137" i="2" s="1"/>
  <c r="BK142" i="2"/>
  <c r="J142" i="2"/>
  <c r="BE142" i="2"/>
  <c r="BI140" i="2"/>
  <c r="BH140" i="2"/>
  <c r="BG140" i="2"/>
  <c r="BF140" i="2"/>
  <c r="T140" i="2"/>
  <c r="T137" i="2" s="1"/>
  <c r="R140" i="2"/>
  <c r="P140" i="2"/>
  <c r="BK140" i="2"/>
  <c r="J140" i="2"/>
  <c r="BE140" i="2"/>
  <c r="BI138" i="2"/>
  <c r="BH138" i="2"/>
  <c r="BG138" i="2"/>
  <c r="BF138" i="2"/>
  <c r="T138" i="2"/>
  <c r="R138" i="2"/>
  <c r="R137" i="2"/>
  <c r="P138" i="2"/>
  <c r="BK138" i="2"/>
  <c r="BK137" i="2"/>
  <c r="J137" i="2" s="1"/>
  <c r="J60" i="2" s="1"/>
  <c r="J138" i="2"/>
  <c r="BE138" i="2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P106" i="2" s="1"/>
  <c r="BK115" i="2"/>
  <c r="J115" i="2"/>
  <c r="BE115" i="2"/>
  <c r="BI110" i="2"/>
  <c r="BH110" i="2"/>
  <c r="BG110" i="2"/>
  <c r="BF110" i="2"/>
  <c r="T110" i="2"/>
  <c r="T106" i="2" s="1"/>
  <c r="R110" i="2"/>
  <c r="P110" i="2"/>
  <c r="BK110" i="2"/>
  <c r="J110" i="2"/>
  <c r="BE110" i="2"/>
  <c r="BI107" i="2"/>
  <c r="BH107" i="2"/>
  <c r="BG107" i="2"/>
  <c r="BF107" i="2"/>
  <c r="T107" i="2"/>
  <c r="R107" i="2"/>
  <c r="R106" i="2"/>
  <c r="P107" i="2"/>
  <c r="BK107" i="2"/>
  <c r="BK106" i="2"/>
  <c r="J106" i="2" s="1"/>
  <c r="J59" i="2" s="1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J31" i="2" s="1"/>
  <c r="AW52" i="1" s="1"/>
  <c r="T92" i="2"/>
  <c r="R92" i="2"/>
  <c r="P92" i="2"/>
  <c r="BK92" i="2"/>
  <c r="J92" i="2"/>
  <c r="BE92" i="2"/>
  <c r="BI88" i="2"/>
  <c r="F34" i="2" s="1"/>
  <c r="BD52" i="1" s="1"/>
  <c r="BH88" i="2"/>
  <c r="BG88" i="2"/>
  <c r="BF88" i="2"/>
  <c r="T88" i="2"/>
  <c r="R88" i="2"/>
  <c r="P88" i="2"/>
  <c r="BK88" i="2"/>
  <c r="J88" i="2"/>
  <c r="BE88" i="2"/>
  <c r="BI84" i="2"/>
  <c r="BH84" i="2"/>
  <c r="F33" i="2" s="1"/>
  <c r="BC52" i="1" s="1"/>
  <c r="BG84" i="2"/>
  <c r="F32" i="2"/>
  <c r="BB52" i="1" s="1"/>
  <c r="BF84" i="2"/>
  <c r="F31" i="2" s="1"/>
  <c r="BA52" i="1" s="1"/>
  <c r="BA51" i="1" s="1"/>
  <c r="T84" i="2"/>
  <c r="T83" i="2"/>
  <c r="R84" i="2"/>
  <c r="R83" i="2"/>
  <c r="R82" i="2" s="1"/>
  <c r="R81" i="2" s="1"/>
  <c r="P84" i="2"/>
  <c r="P83" i="2"/>
  <c r="BK84" i="2"/>
  <c r="BK83" i="2" s="1"/>
  <c r="J84" i="2"/>
  <c r="BE84" i="2"/>
  <c r="F30" i="2" s="1"/>
  <c r="AZ52" i="1" s="1"/>
  <c r="J30" i="2"/>
  <c r="AV52" i="1" s="1"/>
  <c r="J77" i="2"/>
  <c r="F75" i="2"/>
  <c r="E73" i="2"/>
  <c r="J51" i="2"/>
  <c r="F49" i="2"/>
  <c r="E47" i="2"/>
  <c r="J18" i="2"/>
  <c r="E18" i="2"/>
  <c r="F78" i="2"/>
  <c r="F52" i="2"/>
  <c r="J17" i="2"/>
  <c r="J15" i="2"/>
  <c r="E15" i="2"/>
  <c r="F51" i="2" s="1"/>
  <c r="F77" i="2"/>
  <c r="J14" i="2"/>
  <c r="J12" i="2"/>
  <c r="J49" i="2" s="1"/>
  <c r="J75" i="2"/>
  <c r="E7" i="2"/>
  <c r="E71" i="2"/>
  <c r="E45" i="2"/>
  <c r="AS51" i="1"/>
  <c r="L47" i="1"/>
  <c r="AM46" i="1"/>
  <c r="L46" i="1"/>
  <c r="AM44" i="1"/>
  <c r="L44" i="1"/>
  <c r="L42" i="1"/>
  <c r="L41" i="1"/>
  <c r="AW51" i="1" l="1"/>
  <c r="AK27" i="1" s="1"/>
  <c r="W27" i="1"/>
  <c r="BK79" i="3"/>
  <c r="J80" i="3"/>
  <c r="J58" i="3" s="1"/>
  <c r="BK82" i="2"/>
  <c r="J83" i="2"/>
  <c r="J58" i="2" s="1"/>
  <c r="BB51" i="1"/>
  <c r="AT53" i="1"/>
  <c r="AT52" i="1"/>
  <c r="P82" i="2"/>
  <c r="P81" i="2" s="1"/>
  <c r="AU52" i="1" s="1"/>
  <c r="AU51" i="1" s="1"/>
  <c r="T82" i="2"/>
  <c r="T81" i="2" s="1"/>
  <c r="BD51" i="1"/>
  <c r="W30" i="1" s="1"/>
  <c r="AZ51" i="1"/>
  <c r="BC51" i="1"/>
  <c r="W28" i="1" l="1"/>
  <c r="AX51" i="1"/>
  <c r="BK78" i="3"/>
  <c r="J78" i="3" s="1"/>
  <c r="J79" i="3"/>
  <c r="J57" i="3" s="1"/>
  <c r="AY51" i="1"/>
  <c r="W29" i="1"/>
  <c r="AV51" i="1"/>
  <c r="W26" i="1"/>
  <c r="BK81" i="2"/>
  <c r="J81" i="2" s="1"/>
  <c r="J82" i="2"/>
  <c r="J57" i="2" s="1"/>
  <c r="AK26" i="1" l="1"/>
  <c r="AT51" i="1"/>
  <c r="J56" i="3"/>
  <c r="J27" i="3"/>
  <c r="J56" i="2"/>
  <c r="J27" i="2"/>
  <c r="AG53" i="1" l="1"/>
  <c r="AN53" i="1" s="1"/>
  <c r="J36" i="3"/>
  <c r="AG52" i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<sst xmlns="http://schemas.openxmlformats.org/spreadsheetml/2006/main" count="1229" uniqueCount="313">
  <si>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</si>
  <si>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</si>
  <si>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</si>
  <si>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</si>
  <si>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</si>
  <si>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</si>
  <si>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</si>
  <si>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{1a381be3-b392-45f7-ab31-309297ef53bc}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</si>
  <si>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</si>
  <si>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</si>
  <si>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</si>
  <si>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</si>
  <si>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</si>
  <si>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</si>
  <si>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</si>
  <si>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</si>
  <si>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</si>
  <si>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2015192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</si>
  <si>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</si>
  <si>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</si>
  <si>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III/32916 Poděbrady, ul. Revoluční - SO102</t>
  </si>
  <si>
    <t>KSO:</t>
  </si>
  <si>
    <t>CC-CZ:</t>
  </si>
  <si>
    <t>Místo:</t>
  </si>
  <si>
    <t xml:space="preserve"> </t>
  </si>
  <si>
    <t>Datum:</t>
  </si>
  <si>
    <t>10. 8. 2017</t>
  </si>
  <si>
    <t>Zadavatel:</t>
  </si>
  <si>
    <t>IČ:</t>
  </si>
  <si>
    <t>DIČ:</t>
  </si>
  <si>
    <t>Uchazeč:</t>
  </si>
  <si>
    <t>Vyplň údaj</t>
  </si>
  <si>
    <t>Projektant:</t>
  </si>
  <si>
    <t>02992485</t>
  </si>
  <si>
    <t>Forvia 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</si>
  <si>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</si>
  <si>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</si>
  <si>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</si>
  <si>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</si>
  <si>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</si>
  <si>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</si>
  <si>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</si>
  <si>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</si>
  <si>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</si>
  <si>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</si>
  <si>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</si>
  <si>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</si>
  <si>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</si>
  <si>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</si>
  <si>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</si>
  <si>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</si>
  <si>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</si>
  <si>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</si>
  <si>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</si>
  <si>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</si>
  <si>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</si>
  <si>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</si>
  <si>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</si>
  <si>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</si>
  <si>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</si>
  <si>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</si>
  <si>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</si>
  <si>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</si>
  <si>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</si>
  <si>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</si>
  <si>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</si>
  <si>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</si>
  <si>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</si>
  <si>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</si>
  <si>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</si>
  <si>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</si>
  <si>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</si>
  <si>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</si>
  <si>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</si>
  <si>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</si>
  <si>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</si>
  <si>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102</t>
  </si>
  <si>
    <t>Komunikace - ul. Ovocná</t>
  </si>
  <si>
    <t>STA</t>
  </si>
  <si>
    <t>1</t>
  </si>
  <si>
    <t>{7be27be8-7f32-4cc9-b424-2e03fc82b6eb}</t>
  </si>
  <si>
    <t>2</t>
  </si>
  <si>
    <t>00</t>
  </si>
  <si>
    <t>Všeobecné podmínky</t>
  </si>
  <si>
    <t>{c936c3e9-da28-4d73-b4a6-189fe641c540}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</si>
  <si>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</si>
  <si>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</si>
  <si>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</si>
  <si>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</si>
  <si>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</si>
  <si>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</si>
  <si>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</si>
  <si>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102 - Komunikace - ul. Ovocná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</si>
  <si>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</si>
  <si>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</si>
  <si>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</si>
  <si>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</si>
  <si>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</si>
  <si>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</si>
  <si>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</si>
  <si>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</si>
  <si>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</si>
  <si>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N00 - VŠEOBECNÉ PODMÍNKY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</si>
  <si>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</si>
  <si>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</si>
  <si>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</si>
  <si>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</si>
  <si>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</si>
  <si>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</si>
  <si>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</si>
  <si>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</si>
  <si>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</si>
  <si>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</si>
  <si>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</si>
  <si>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</si>
  <si>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</si>
  <si>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</si>
  <si>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</si>
  <si>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</si>
  <si>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</si>
  <si>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</si>
  <si>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</si>
  <si>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113328</t>
  </si>
  <si>
    <t>ODSTRAN PODKL ZPEVNĚNÝCH PLOCH Z KAMENIVA NESTMEL, ODVOZ DO 20KM</t>
  </si>
  <si>
    <t>M3</t>
  </si>
  <si>
    <t>OTSKP-SPK 2017</t>
  </si>
  <si>
    <t>4</t>
  </si>
  <si>
    <t>-1489604958</t>
  </si>
  <si>
    <t>PP</t>
  </si>
  <si>
    <t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</si>
  <si>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VV</t>
  </si>
  <si>
    <t>"sanace nestmelených vrstev - 50%"270*1,1*0,3*0,5</t>
  </si>
  <si>
    <t>"napojení na ul. Revoluční"30*1,5*0,32</t>
  </si>
  <si>
    <t>113728</t>
  </si>
  <si>
    <t>FRÉZOVÁNÍ ZPEVNĚNÝCH PLOCH ASFALTOVÝCH, ODVOZ DO 20KM</t>
  </si>
  <si>
    <t>-795989029</t>
  </si>
  <si>
    <t>P</t>
  </si>
  <si>
    <t>Poznámka k položce:
povinný odkup materiálu zhotovitelem</t>
  </si>
  <si>
    <t>"frézování stavajícího povrchu"470*0,12</t>
  </si>
  <si>
    <t>3</t>
  </si>
  <si>
    <t>113763</t>
  </si>
  <si>
    <t>FRÉZOVÁNÍ DRÁŽKY PRŮŘEZU DO 300MM2 V ASFALTOVÉ VOZOVCE</t>
  </si>
  <si>
    <t>M</t>
  </si>
  <si>
    <t>-120080977</t>
  </si>
  <si>
    <t>Technická specifikace: Položka zahrnuje veškerou manipulaci s vybouranou sutí a s vybouranými hmotami vč. uložení na skládku.</t>
  </si>
  <si>
    <t>"napojení"6</t>
  </si>
  <si>
    <t>121104</t>
  </si>
  <si>
    <t>SEJMUTÍ ORNICE NEBO LESNÍ PŮDY S ODVOZEM DO 5KM</t>
  </si>
  <si>
    <t>-791673932</t>
  </si>
  <si>
    <t>Technická specifikace: položka zahrnuje sejmutí ornice bez ohledu na tloušťku vrstvy a její vodorovnou dopravu
nezahrnuje uložení na trvalou skládku</t>
  </si>
  <si>
    <t>"stavba chodníku"15*0,12</t>
  </si>
  <si>
    <t>5</t>
  </si>
  <si>
    <t>122738</t>
  </si>
  <si>
    <t>ODKOPÁVKY A PROKOPÁVKY OBECNÉ TŘ. I, ODVOZ DO 20KM</t>
  </si>
  <si>
    <t>429369589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</si>
  <si>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</si>
  <si>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"stavba chodníku"15*0,1</t>
  </si>
  <si>
    <t>6</t>
  </si>
  <si>
    <t>18230-1</t>
  </si>
  <si>
    <t>ROZPROSTŘENÍ ORNICE V ROVINĚ VČ. NÁKUPU A DOPRAVY MAT</t>
  </si>
  <si>
    <t>1668862870</t>
  </si>
  <si>
    <t>Technická specifikace: položka zahrnuje:
nákup materiálu a dovoz do prostoru staveniště
nutné přemístění ornice z dočasných skládek vzdálených do 50m
rozprostření ornice v předepsané tloušťce v rovině a ve svahu do 1:5</t>
  </si>
  <si>
    <t>"ozelenění"130*0,2</t>
  </si>
  <si>
    <t>7</t>
  </si>
  <si>
    <t>18242</t>
  </si>
  <si>
    <t>ZALOŽENÍ TRÁVNÍKU HYDROOSEVEM NA ORNICI</t>
  </si>
  <si>
    <t>M2</t>
  </si>
  <si>
    <t>-915721659</t>
  </si>
  <si>
    <t xml:space="preserve">Technická specifikace: Zahrnuje dodání předepsané travní směsi, hydroosev na ornici, zalévání, první pokosení, to vše bez ohledu na sklon terénu
</t>
  </si>
  <si>
    <t>Komunikace pozemní</t>
  </si>
  <si>
    <t>8</t>
  </si>
  <si>
    <t>56213</t>
  </si>
  <si>
    <t>VOZOVKOVÉ VRSTVY Z MATERIÁLŮ STABIL CEMENTEM TL DO 150MM</t>
  </si>
  <si>
    <t>1222583814</t>
  </si>
  <si>
    <t>Technická specifikace: 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</si>
  <si>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"napojení na ul. Revoluční"30*1,5</t>
  </si>
  <si>
    <t>9</t>
  </si>
  <si>
    <t>56330</t>
  </si>
  <si>
    <t>VOZOVKOVÉ VRSTVY ZE ŠTĚRKODRTI</t>
  </si>
  <si>
    <t>43411816</t>
  </si>
  <si>
    <t>Technická specifikace: - dodání kameniva předepsané kvality a zrnitosti
- rozprostření a zhutnění vrstvy v předepsané tloušťce
- zřízení vrstvy bez rozlišení šířky, pokládání vrstvy po etapách
- nezahrnuje postřiky, nátěry</t>
  </si>
  <si>
    <t>"napojení na ul. Revoluční"30*1,5*0,2</t>
  </si>
  <si>
    <t>"sanace nestmelených vrstev - 50%"270*1,1*0,3</t>
  </si>
  <si>
    <t>"nové chodníky"(50+35)*0,15</t>
  </si>
  <si>
    <t>10</t>
  </si>
  <si>
    <t>572123</t>
  </si>
  <si>
    <t>INFILTRAČNÍ POSTŘIK Z EMULZE DO 1,0KG/M2</t>
  </si>
  <si>
    <t>395677610</t>
  </si>
  <si>
    <t>Technická specifikace: 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</si>
  <si>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"pod ACL"270*1,02</t>
  </si>
  <si>
    <t>11</t>
  </si>
  <si>
    <t>572212</t>
  </si>
  <si>
    <t>SPOJOVACÍ POSTŘIK Z MODIFIK ASFALTU DO 0,5KG/M2</t>
  </si>
  <si>
    <t>-1285725666</t>
  </si>
  <si>
    <t>"pod ACO"270</t>
  </si>
  <si>
    <t>12</t>
  </si>
  <si>
    <t>574A33</t>
  </si>
  <si>
    <t>ASFALTOVÝ BETON PRO OBRUSNÉ VRSTVY ACO 11 TL. 40MM</t>
  </si>
  <si>
    <t>468226568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</si>
  <si>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</si>
  <si>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"ACO"270</t>
  </si>
  <si>
    <t>13</t>
  </si>
  <si>
    <t>574C66</t>
  </si>
  <si>
    <t>ASFALTOVÝ BETON PRO LOŽNÍ VRSTVY ACL 16+, 16S TL. 70MM</t>
  </si>
  <si>
    <t>-1373693482</t>
  </si>
  <si>
    <t xml:space="preserve"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</t>
  </si>
  <si>
    <t>"ACL"270*1,02</t>
  </si>
  <si>
    <t>14</t>
  </si>
  <si>
    <t>582611</t>
  </si>
  <si>
    <t>KRYTY Z BETON DLAŽDIC SE ZÁMKEM ŠEDÝCH TL 60MM DO LOŽE Z KAM</t>
  </si>
  <si>
    <t>-1253980538</t>
  </si>
  <si>
    <t xml:space="preserve"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
</t>
  </si>
  <si>
    <t>"Nové chodníky"50+35-(2,5+2,3+3)</t>
  </si>
  <si>
    <t>58261A</t>
  </si>
  <si>
    <t>KRYTY Z BETON DLAŽDIC SE ZÁMKEM BAREV RELIÉF TL 60MM DO LOŽE Z KAM</t>
  </si>
  <si>
    <t>480109477</t>
  </si>
  <si>
    <t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</si>
  <si>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"Bezbariérové úpravy"2,5+2,3+3</t>
  </si>
  <si>
    <t>16</t>
  </si>
  <si>
    <t>58920</t>
  </si>
  <si>
    <t>VÝPLŇ SPAR MODIFIKOVANÝM ASFALTEM</t>
  </si>
  <si>
    <t>-1557665910</t>
  </si>
  <si>
    <t>Technická specifikace: položka zahrnuje:
- dodávku předepsaného materiálu
- vyčištění a výplň spar tímto materiálem</t>
  </si>
  <si>
    <t>"nalití hrany"85</t>
  </si>
  <si>
    <t>"napojení na stávající konstrukci"6</t>
  </si>
  <si>
    <t>Ostatní konstrukce a práce, bourání</t>
  </si>
  <si>
    <t>17</t>
  </si>
  <si>
    <t>914111</t>
  </si>
  <si>
    <t>DOPRAVNÍ ZNAČKY ZÁKLADNÍ VELIKOSTI OCELOVÉ NEREFLEXNÍ - DOD A MONTÁŽ</t>
  </si>
  <si>
    <t>KUS</t>
  </si>
  <si>
    <t>817145734</t>
  </si>
  <si>
    <t>Technická specifikace: položka zahrnuje:
- dodávku a montáž značek v požadovaném provedení</t>
  </si>
  <si>
    <t>18</t>
  </si>
  <si>
    <t>914911</t>
  </si>
  <si>
    <t>SLOUPKY A STOJKY DOPRAVNÍCH ZNAČEK Z OCEL TRUBEK SE ZABETONOVÁNÍM - DODÁVKA A MONTÁŽ</t>
  </si>
  <si>
    <t>928355023</t>
  </si>
  <si>
    <t xml:space="preserve">Technická specifikace: položka zahrnuje:
- sloupky a upevňovací zařízení včetně jejich osazení (betonová patka, zemní práce)
</t>
  </si>
  <si>
    <t>19</t>
  </si>
  <si>
    <t>915111</t>
  </si>
  <si>
    <t>VODOROVNÉ DOPRAVNÍ ZNAČENÍ BARVOU HLADKÉ - DODÁVKA A POKLÁDKA</t>
  </si>
  <si>
    <t>-1581114116</t>
  </si>
  <si>
    <t xml:space="preserve">Technická specifikace: položka zahrnuje:
- dodání a pokládku nátěrového materiálu (měří se pouze natíraná plocha)
- předznačení a reflexní úpravu
</t>
  </si>
  <si>
    <t>"V13"2,5</t>
  </si>
  <si>
    <t>"přechody"2</t>
  </si>
  <si>
    <t>"V9"1,5</t>
  </si>
  <si>
    <t>20</t>
  </si>
  <si>
    <t>915221</t>
  </si>
  <si>
    <t>VODOR DOPRAV ZNAČ PLASTEM STRUKTURÁLNÍ NEHLUČNÉ - DOD A POKLÁDKA</t>
  </si>
  <si>
    <t>-1762383939</t>
  </si>
  <si>
    <t>917223</t>
  </si>
  <si>
    <t>SILNIČNÍ A CHODNÍKOVÉ OBRUBY Z BETONOVÝCH OBRUBNÍKŮ ŠÍŘ 100MM</t>
  </si>
  <si>
    <t>-1292724542</t>
  </si>
  <si>
    <t>Technická specifikace: Položka zahrnuje:
dodání a pokládku betonových obrubníků o rozměrech předepsaných zadávací dokumentací
betonové lože i boční betonovou opěrku.</t>
  </si>
  <si>
    <t>"ukončení nových hran chodníků"30+7+6</t>
  </si>
  <si>
    <t>22</t>
  </si>
  <si>
    <t>917224</t>
  </si>
  <si>
    <t>SILNIČNÍ A CHODNÍKOVÉ OBRUBY Z BETONOVÝCH OBRUBNÍKŮ ŠÍŘ 150MM</t>
  </si>
  <si>
    <t>1075838359</t>
  </si>
  <si>
    <t xml:space="preserve">Technická specifikace: Položka zahrnuje:
dodání a pokládku betonových obrubníků o rozměrech předepsaných zadávací dokumentací
betonové lože i boční betonovou opěrku.
</t>
  </si>
  <si>
    <t>"nová obruba"50+35</t>
  </si>
  <si>
    <t>23</t>
  </si>
  <si>
    <t>919112</t>
  </si>
  <si>
    <t>ŘEZÁNÍ ASFALTOVÉHO KRYTU VOZOVEK TL DO 100MM</t>
  </si>
  <si>
    <t>-1441878697</t>
  </si>
  <si>
    <t xml:space="preserve">Technická specifikace: položka zahrnuje řezání vozovkové vrstvy v předepsané tloušťce, včetně spotřeby vody
</t>
  </si>
  <si>
    <t>"napojení na stávající asfaltové konstrukce"6</t>
  </si>
  <si>
    <t>N00</t>
  </si>
  <si>
    <t>VŠEOBECNÉ PODMÍNKY</t>
  </si>
  <si>
    <t>24</t>
  </si>
  <si>
    <t>014102-1</t>
  </si>
  <si>
    <t>POPLATKY ZA SKLÁDKU-ODKOP</t>
  </si>
  <si>
    <t>512</t>
  </si>
  <si>
    <t>-358346992</t>
  </si>
  <si>
    <t>POPLATKY ZA SKLÁDKU</t>
  </si>
  <si>
    <t>25</t>
  </si>
  <si>
    <t>014102-2</t>
  </si>
  <si>
    <t>POPLATKY ZA SKLÁDKU-PODKLADNÍ VRSTVY</t>
  </si>
  <si>
    <t>CS OTSKP</t>
  </si>
  <si>
    <t>861708535</t>
  </si>
  <si>
    <t>00 - Všeobecné podmínky</t>
  </si>
  <si>
    <t>02720-1</t>
  </si>
  <si>
    <t>NÁKLADY NA DIO VČ. PROJEDNÁNÍ PŘECH. ZNAČENÍ</t>
  </si>
  <si>
    <t>KČ</t>
  </si>
  <si>
    <t>339885543</t>
  </si>
  <si>
    <t>NÁKLADY NA DIO</t>
  </si>
  <si>
    <t>02944-1</t>
  </si>
  <si>
    <t xml:space="preserve">OSTAT POŽADAVKY - DOKUMENTACE SKUTEČ PROVEDENÍ A RDS V DIGIT a TIŠTĚNÉ FORMĚ </t>
  </si>
  <si>
    <t>KPL</t>
  </si>
  <si>
    <t>1560190233</t>
  </si>
  <si>
    <t>Všeobecné podmínky Požadavky objednatele OSTAT POŽADAVKY - DOKUMENTACE SKUTEČ PROVEDENÍ V DIGIT FORMĚ</t>
  </si>
  <si>
    <t>03100</t>
  </si>
  <si>
    <t>ZAŘÍZENÍ STAVENIŠTĚ - ZŘÍZENÍ, PROVOZ, DEMONTÁŽ</t>
  </si>
  <si>
    <t>-215821713</t>
  </si>
  <si>
    <t>Všeobecné podmínky Staveništní náklady zhotovitele ZAŘÍZENÍ STAVENIŠTĚ - ZŘÍZENÍ, PROVOZ, DEMONTÁŽ</t>
  </si>
  <si>
    <t>02910</t>
  </si>
  <si>
    <t>OSTATNÍ POŽADAVKY - ZEMĚMĚŘIČSKÁ MĚŘENÍ</t>
  </si>
  <si>
    <t>1076082248</t>
  </si>
  <si>
    <t>Technická specifikace: zahrnuje veškeré náklady spojené s objednatelem požadovanými pracemi, 
- pro stanovení orientační investorské ceny určete jednotkovou cenu jako 1% odhadované ceny stavby</t>
  </si>
  <si>
    <t>Poznámka k položce:
měření během výstavby</t>
  </si>
  <si>
    <t>029113</t>
  </si>
  <si>
    <t>OSTATNÍ POŽADAVKY - GEODETICKÉ ZAMĚŘENÍ - CELKY</t>
  </si>
  <si>
    <t>-761519586</t>
  </si>
  <si>
    <t>Technická specifikace: zahrnuje veškeré náklady spojené s objednatelem požadovanými pracemi</t>
  </si>
  <si>
    <t>02851</t>
  </si>
  <si>
    <t>PRŮZKUMNÉ PRÁCE DIAGNOSTIKY KONSTRUKCÍ NA POVRCHU</t>
  </si>
  <si>
    <t>-1141209085</t>
  </si>
  <si>
    <t>02950</t>
  </si>
  <si>
    <t>OSTATNÍ POŽADAVKY - POSUDKY, KONTROLY, REVIZNÍ ZPRÁVY</t>
  </si>
  <si>
    <t>-65484365</t>
  </si>
  <si>
    <t>02990</t>
  </si>
  <si>
    <t>OSTATNÍ POŽADAVKY - INFORMAČNÍ TABULE</t>
  </si>
  <si>
    <t>-1478713922</t>
  </si>
  <si>
    <t>Technická specifikace: 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</si>
</sst>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5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7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2" xfId="0" applyNumberFormat="1" applyFont="1" applyBorder="1" applyAlignment="1">
      <alignment vertical="center"/>
    </xf>
    <xf numFmtId="4" fontId="27" fillId="0" borderId="23" xfId="0" applyNumberFormat="1" applyFont="1" applyBorder="1" applyAlignment="1">
      <alignment vertical="center"/>
    </xf>
    <xf numFmtId="166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5" xfId="0" applyNumberFormat="1" applyFont="1" applyBorder="1" applyAlignment="1"/>
    <xf numFmtId="166" fontId="30" fillId="0" borderId="16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33" t="s">
        <v>8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00" t="s">
        <v>17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5"/>
      <c r="AQ5" s="27"/>
      <c r="BE5" s="198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02" t="s">
        <v>20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5"/>
      <c r="AQ6" s="27"/>
      <c r="BE6" s="199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199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199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199"/>
      <c r="BS9" s="20" t="s">
        <v>9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199"/>
      <c r="BS10" s="20" t="s">
        <v>9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5</v>
      </c>
      <c r="AO11" s="25"/>
      <c r="AP11" s="25"/>
      <c r="AQ11" s="27"/>
      <c r="BE11" s="199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199"/>
      <c r="BS12" s="20" t="s">
        <v>9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199"/>
      <c r="BS13" s="20" t="s">
        <v>9</v>
      </c>
    </row>
    <row r="14" spans="1:74">
      <c r="B14" s="24"/>
      <c r="C14" s="25"/>
      <c r="D14" s="25"/>
      <c r="E14" s="203" t="s">
        <v>31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199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199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33</v>
      </c>
      <c r="AO16" s="25"/>
      <c r="AP16" s="25"/>
      <c r="AQ16" s="27"/>
      <c r="BE16" s="199"/>
      <c r="BS16" s="20" t="s">
        <v>6</v>
      </c>
    </row>
    <row r="17" spans="2:71" ht="18.399999999999999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5</v>
      </c>
      <c r="AO17" s="25"/>
      <c r="AP17" s="25"/>
      <c r="AQ17" s="27"/>
      <c r="BE17" s="199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199"/>
      <c r="BS18" s="20" t="s">
        <v>9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199"/>
      <c r="BS19" s="20" t="s">
        <v>9</v>
      </c>
    </row>
    <row r="20" spans="2:71" ht="16.5" customHeight="1">
      <c r="B20" s="24"/>
      <c r="C20" s="25"/>
      <c r="D20" s="25"/>
      <c r="E20" s="205" t="s">
        <v>5</v>
      </c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5"/>
      <c r="AP20" s="25"/>
      <c r="AQ20" s="27"/>
      <c r="BE20" s="199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199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199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06">
        <f>ROUND(AG51,2)</f>
        <v>0</v>
      </c>
      <c r="AL23" s="207"/>
      <c r="AM23" s="207"/>
      <c r="AN23" s="207"/>
      <c r="AO23" s="207"/>
      <c r="AP23" s="38"/>
      <c r="AQ23" s="41"/>
      <c r="BE23" s="199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199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08" t="s">
        <v>38</v>
      </c>
      <c r="M25" s="208"/>
      <c r="N25" s="208"/>
      <c r="O25" s="208"/>
      <c r="P25" s="38"/>
      <c r="Q25" s="38"/>
      <c r="R25" s="38"/>
      <c r="S25" s="38"/>
      <c r="T25" s="38"/>
      <c r="U25" s="38"/>
      <c r="V25" s="38"/>
      <c r="W25" s="208" t="s">
        <v>39</v>
      </c>
      <c r="X25" s="208"/>
      <c r="Y25" s="208"/>
      <c r="Z25" s="208"/>
      <c r="AA25" s="208"/>
      <c r="AB25" s="208"/>
      <c r="AC25" s="208"/>
      <c r="AD25" s="208"/>
      <c r="AE25" s="208"/>
      <c r="AF25" s="38"/>
      <c r="AG25" s="38"/>
      <c r="AH25" s="38"/>
      <c r="AI25" s="38"/>
      <c r="AJ25" s="38"/>
      <c r="AK25" s="208" t="s">
        <v>40</v>
      </c>
      <c r="AL25" s="208"/>
      <c r="AM25" s="208"/>
      <c r="AN25" s="208"/>
      <c r="AO25" s="208"/>
      <c r="AP25" s="38"/>
      <c r="AQ25" s="41"/>
      <c r="BE25" s="199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09">
        <v>0.21</v>
      </c>
      <c r="M26" s="210"/>
      <c r="N26" s="210"/>
      <c r="O26" s="210"/>
      <c r="P26" s="44"/>
      <c r="Q26" s="44"/>
      <c r="R26" s="44"/>
      <c r="S26" s="44"/>
      <c r="T26" s="44"/>
      <c r="U26" s="44"/>
      <c r="V26" s="44"/>
      <c r="W26" s="211">
        <f>ROUND(AZ51,2)</f>
        <v>0</v>
      </c>
      <c r="X26" s="210"/>
      <c r="Y26" s="210"/>
      <c r="Z26" s="210"/>
      <c r="AA26" s="210"/>
      <c r="AB26" s="210"/>
      <c r="AC26" s="210"/>
      <c r="AD26" s="210"/>
      <c r="AE26" s="210"/>
      <c r="AF26" s="44"/>
      <c r="AG26" s="44"/>
      <c r="AH26" s="44"/>
      <c r="AI26" s="44"/>
      <c r="AJ26" s="44"/>
      <c r="AK26" s="211">
        <f>ROUND(AV51,2)</f>
        <v>0</v>
      </c>
      <c r="AL26" s="210"/>
      <c r="AM26" s="210"/>
      <c r="AN26" s="210"/>
      <c r="AO26" s="210"/>
      <c r="AP26" s="44"/>
      <c r="AQ26" s="46"/>
      <c r="BE26" s="199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09">
        <v>0.15</v>
      </c>
      <c r="M27" s="210"/>
      <c r="N27" s="210"/>
      <c r="O27" s="210"/>
      <c r="P27" s="44"/>
      <c r="Q27" s="44"/>
      <c r="R27" s="44"/>
      <c r="S27" s="44"/>
      <c r="T27" s="44"/>
      <c r="U27" s="44"/>
      <c r="V27" s="44"/>
      <c r="W27" s="211">
        <f>ROUND(BA51,2)</f>
        <v>0</v>
      </c>
      <c r="X27" s="210"/>
      <c r="Y27" s="210"/>
      <c r="Z27" s="210"/>
      <c r="AA27" s="210"/>
      <c r="AB27" s="210"/>
      <c r="AC27" s="210"/>
      <c r="AD27" s="210"/>
      <c r="AE27" s="210"/>
      <c r="AF27" s="44"/>
      <c r="AG27" s="44"/>
      <c r="AH27" s="44"/>
      <c r="AI27" s="44"/>
      <c r="AJ27" s="44"/>
      <c r="AK27" s="211">
        <f>ROUND(AW51,2)</f>
        <v>0</v>
      </c>
      <c r="AL27" s="210"/>
      <c r="AM27" s="210"/>
      <c r="AN27" s="210"/>
      <c r="AO27" s="210"/>
      <c r="AP27" s="44"/>
      <c r="AQ27" s="46"/>
      <c r="BE27" s="199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09">
        <v>0.21</v>
      </c>
      <c r="M28" s="210"/>
      <c r="N28" s="210"/>
      <c r="O28" s="210"/>
      <c r="P28" s="44"/>
      <c r="Q28" s="44"/>
      <c r="R28" s="44"/>
      <c r="S28" s="44"/>
      <c r="T28" s="44"/>
      <c r="U28" s="44"/>
      <c r="V28" s="44"/>
      <c r="W28" s="211">
        <f>ROUND(BB51,2)</f>
        <v>0</v>
      </c>
      <c r="X28" s="210"/>
      <c r="Y28" s="210"/>
      <c r="Z28" s="210"/>
      <c r="AA28" s="210"/>
      <c r="AB28" s="210"/>
      <c r="AC28" s="210"/>
      <c r="AD28" s="210"/>
      <c r="AE28" s="210"/>
      <c r="AF28" s="44"/>
      <c r="AG28" s="44"/>
      <c r="AH28" s="44"/>
      <c r="AI28" s="44"/>
      <c r="AJ28" s="44"/>
      <c r="AK28" s="211">
        <v>0</v>
      </c>
      <c r="AL28" s="210"/>
      <c r="AM28" s="210"/>
      <c r="AN28" s="210"/>
      <c r="AO28" s="210"/>
      <c r="AP28" s="44"/>
      <c r="AQ28" s="46"/>
      <c r="BE28" s="199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09">
        <v>0.15</v>
      </c>
      <c r="M29" s="210"/>
      <c r="N29" s="210"/>
      <c r="O29" s="210"/>
      <c r="P29" s="44"/>
      <c r="Q29" s="44"/>
      <c r="R29" s="44"/>
      <c r="S29" s="44"/>
      <c r="T29" s="44"/>
      <c r="U29" s="44"/>
      <c r="V29" s="44"/>
      <c r="W29" s="211">
        <f>ROUND(BC51,2)</f>
        <v>0</v>
      </c>
      <c r="X29" s="210"/>
      <c r="Y29" s="210"/>
      <c r="Z29" s="210"/>
      <c r="AA29" s="210"/>
      <c r="AB29" s="210"/>
      <c r="AC29" s="210"/>
      <c r="AD29" s="210"/>
      <c r="AE29" s="210"/>
      <c r="AF29" s="44"/>
      <c r="AG29" s="44"/>
      <c r="AH29" s="44"/>
      <c r="AI29" s="44"/>
      <c r="AJ29" s="44"/>
      <c r="AK29" s="211">
        <v>0</v>
      </c>
      <c r="AL29" s="210"/>
      <c r="AM29" s="210"/>
      <c r="AN29" s="210"/>
      <c r="AO29" s="210"/>
      <c r="AP29" s="44"/>
      <c r="AQ29" s="46"/>
      <c r="BE29" s="199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09">
        <v>0</v>
      </c>
      <c r="M30" s="210"/>
      <c r="N30" s="210"/>
      <c r="O30" s="210"/>
      <c r="P30" s="44"/>
      <c r="Q30" s="44"/>
      <c r="R30" s="44"/>
      <c r="S30" s="44"/>
      <c r="T30" s="44"/>
      <c r="U30" s="44"/>
      <c r="V30" s="44"/>
      <c r="W30" s="211">
        <f>ROUND(BD51,2)</f>
        <v>0</v>
      </c>
      <c r="X30" s="210"/>
      <c r="Y30" s="210"/>
      <c r="Z30" s="210"/>
      <c r="AA30" s="210"/>
      <c r="AB30" s="210"/>
      <c r="AC30" s="210"/>
      <c r="AD30" s="210"/>
      <c r="AE30" s="210"/>
      <c r="AF30" s="44"/>
      <c r="AG30" s="44"/>
      <c r="AH30" s="44"/>
      <c r="AI30" s="44"/>
      <c r="AJ30" s="44"/>
      <c r="AK30" s="211">
        <v>0</v>
      </c>
      <c r="AL30" s="210"/>
      <c r="AM30" s="210"/>
      <c r="AN30" s="210"/>
      <c r="AO30" s="210"/>
      <c r="AP30" s="44"/>
      <c r="AQ30" s="46"/>
      <c r="BE30" s="199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199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12" t="s">
        <v>49</v>
      </c>
      <c r="Y32" s="213"/>
      <c r="Z32" s="213"/>
      <c r="AA32" s="213"/>
      <c r="AB32" s="213"/>
      <c r="AC32" s="49"/>
      <c r="AD32" s="49"/>
      <c r="AE32" s="49"/>
      <c r="AF32" s="49"/>
      <c r="AG32" s="49"/>
      <c r="AH32" s="49"/>
      <c r="AI32" s="49"/>
      <c r="AJ32" s="49"/>
      <c r="AK32" s="214">
        <f>SUM(AK23:AK30)</f>
        <v>0</v>
      </c>
      <c r="AL32" s="213"/>
      <c r="AM32" s="213"/>
      <c r="AN32" s="213"/>
      <c r="AO32" s="215"/>
      <c r="AP32" s="47"/>
      <c r="AQ32" s="51"/>
      <c r="BE32" s="199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2015192</v>
      </c>
      <c r="AR41" s="58"/>
    </row>
    <row r="42" spans="2:56" s="4" customFormat="1" ht="36.950000000000003" customHeight="1">
      <c r="B42" s="60"/>
      <c r="C42" s="61" t="s">
        <v>19</v>
      </c>
      <c r="L42" s="216" t="str">
        <f>K6</f>
        <v>III/32916 Poděbrady, ul. Revoluční - SO102</v>
      </c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R42" s="60"/>
    </row>
    <row r="43" spans="2:56" s="1" customFormat="1" ht="6.95" customHeight="1">
      <c r="B43" s="37"/>
      <c r="AR43" s="37"/>
    </row>
    <row r="44" spans="2:56" s="1" customFormat="1">
      <c r="B44" s="37"/>
      <c r="C44" s="59" t="s">
        <v>23</v>
      </c>
      <c r="L44" s="62" t="str">
        <f>IF(K8="","",K8)</f>
        <v xml:space="preserve"> </v>
      </c>
      <c r="AI44" s="59" t="s">
        <v>25</v>
      </c>
      <c r="AM44" s="218" t="str">
        <f>IF(AN8= "","",AN8)</f>
        <v>10. 8. 2017</v>
      </c>
      <c r="AN44" s="218"/>
      <c r="AR44" s="37"/>
    </row>
    <row r="45" spans="2:56" s="1" customFormat="1" ht="6.95" customHeight="1">
      <c r="B45" s="37"/>
      <c r="AR45" s="37"/>
    </row>
    <row r="46" spans="2:56" s="1" customFormat="1">
      <c r="B46" s="37"/>
      <c r="C46" s="59" t="s">
        <v>27</v>
      </c>
      <c r="L46" s="3" t="str">
        <f>IF(E11= "","",E11)</f>
        <v xml:space="preserve"> </v>
      </c>
      <c r="AI46" s="59" t="s">
        <v>32</v>
      </c>
      <c r="AM46" s="219" t="str">
        <f>IF(E17="","",E17)</f>
        <v>Forvia CZ, s.r.o.</v>
      </c>
      <c r="AN46" s="219"/>
      <c r="AO46" s="219"/>
      <c r="AP46" s="219"/>
      <c r="AR46" s="37"/>
      <c r="AS46" s="220" t="s">
        <v>51</v>
      </c>
      <c r="AT46" s="221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>
      <c r="B47" s="37"/>
      <c r="C47" s="59" t="s">
        <v>30</v>
      </c>
      <c r="L47" s="3" t="str">
        <f>IF(E14= "Vyplň údaj","",E14)</f>
        <v/>
      </c>
      <c r="AR47" s="37"/>
      <c r="AS47" s="222"/>
      <c r="AT47" s="223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22"/>
      <c r="AT48" s="223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24" t="s">
        <v>52</v>
      </c>
      <c r="D49" s="225"/>
      <c r="E49" s="225"/>
      <c r="F49" s="225"/>
      <c r="G49" s="225"/>
      <c r="H49" s="67"/>
      <c r="I49" s="226" t="s">
        <v>53</v>
      </c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7" t="s">
        <v>54</v>
      </c>
      <c r="AH49" s="225"/>
      <c r="AI49" s="225"/>
      <c r="AJ49" s="225"/>
      <c r="AK49" s="225"/>
      <c r="AL49" s="225"/>
      <c r="AM49" s="225"/>
      <c r="AN49" s="226" t="s">
        <v>55</v>
      </c>
      <c r="AO49" s="225"/>
      <c r="AP49" s="225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31">
        <f>ROUND(SUM(AG52:AG53),2)</f>
        <v>0</v>
      </c>
      <c r="AH51" s="231"/>
      <c r="AI51" s="231"/>
      <c r="AJ51" s="231"/>
      <c r="AK51" s="231"/>
      <c r="AL51" s="231"/>
      <c r="AM51" s="231"/>
      <c r="AN51" s="232">
        <f>SUM(AG51,AT51)</f>
        <v>0</v>
      </c>
      <c r="AO51" s="232"/>
      <c r="AP51" s="232"/>
      <c r="AQ51" s="75" t="s">
        <v>5</v>
      </c>
      <c r="AR51" s="60"/>
      <c r="AS51" s="76">
        <f>ROUND(SUM(AS52:AS53),2)</f>
        <v>0</v>
      </c>
      <c r="AT51" s="77">
        <f>ROUND(SUM(AV51:AW51),2)</f>
        <v>0</v>
      </c>
      <c r="AU51" s="78">
        <f>ROUND(SUM(AU52:AU53),5)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ROUND(SUM(AZ52:AZ53),2)</f>
        <v>0</v>
      </c>
      <c r="BA51" s="77">
        <f>ROUND(SUM(BA52:BA53),2)</f>
        <v>0</v>
      </c>
      <c r="BB51" s="77">
        <f>ROUND(SUM(BB52:BB53),2)</f>
        <v>0</v>
      </c>
      <c r="BC51" s="77">
        <f>ROUND(SUM(BC52:BC53),2)</f>
        <v>0</v>
      </c>
      <c r="BD51" s="79">
        <f>ROUND(SUM(BD52:BD53),2)</f>
        <v>0</v>
      </c>
      <c r="BS51" s="61" t="s">
        <v>70</v>
      </c>
      <c r="BT51" s="61" t="s">
        <v>71</v>
      </c>
      <c r="BU51" s="80" t="s">
        <v>72</v>
      </c>
      <c r="BV51" s="61" t="s">
        <v>73</v>
      </c>
      <c r="BW51" s="61" t="s">
        <v>7</v>
      </c>
      <c r="BX51" s="61" t="s">
        <v>74</v>
      </c>
      <c r="CL51" s="61" t="s">
        <v>5</v>
      </c>
    </row>
    <row r="52" spans="1:91" s="5" customFormat="1" ht="16.5" customHeight="1">
      <c r="A52" s="81" t="s">
        <v>75</v>
      </c>
      <c r="B52" s="82"/>
      <c r="C52" s="83"/>
      <c r="D52" s="230" t="s">
        <v>76</v>
      </c>
      <c r="E52" s="230"/>
      <c r="F52" s="230"/>
      <c r="G52" s="230"/>
      <c r="H52" s="230"/>
      <c r="I52" s="84"/>
      <c r="J52" s="230" t="s">
        <v>77</v>
      </c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28">
        <f>'102 - Komunikace - ul. Ov...'!J27</f>
        <v>0</v>
      </c>
      <c r="AH52" s="229"/>
      <c r="AI52" s="229"/>
      <c r="AJ52" s="229"/>
      <c r="AK52" s="229"/>
      <c r="AL52" s="229"/>
      <c r="AM52" s="229"/>
      <c r="AN52" s="228">
        <f>SUM(AG52,AT52)</f>
        <v>0</v>
      </c>
      <c r="AO52" s="229"/>
      <c r="AP52" s="229"/>
      <c r="AQ52" s="85" t="s">
        <v>78</v>
      </c>
      <c r="AR52" s="82"/>
      <c r="AS52" s="86">
        <v>0</v>
      </c>
      <c r="AT52" s="87">
        <f>ROUND(SUM(AV52:AW52),2)</f>
        <v>0</v>
      </c>
      <c r="AU52" s="88">
        <f>'102 - Komunikace - ul. Ov...'!P81</f>
        <v>0</v>
      </c>
      <c r="AV52" s="87">
        <f>'102 - Komunikace - ul. Ov...'!J30</f>
        <v>0</v>
      </c>
      <c r="AW52" s="87">
        <f>'102 - Komunikace - ul. Ov...'!J31</f>
        <v>0</v>
      </c>
      <c r="AX52" s="87">
        <f>'102 - Komunikace - ul. Ov...'!J32</f>
        <v>0</v>
      </c>
      <c r="AY52" s="87">
        <f>'102 - Komunikace - ul. Ov...'!J33</f>
        <v>0</v>
      </c>
      <c r="AZ52" s="87">
        <f>'102 - Komunikace - ul. Ov...'!F30</f>
        <v>0</v>
      </c>
      <c r="BA52" s="87">
        <f>'102 - Komunikace - ul. Ov...'!F31</f>
        <v>0</v>
      </c>
      <c r="BB52" s="87">
        <f>'102 - Komunikace - ul. Ov...'!F32</f>
        <v>0</v>
      </c>
      <c r="BC52" s="87">
        <f>'102 - Komunikace - ul. Ov...'!F33</f>
        <v>0</v>
      </c>
      <c r="BD52" s="89">
        <f>'102 - Komunikace - ul. Ov...'!F34</f>
        <v>0</v>
      </c>
      <c r="BT52" s="90" t="s">
        <v>79</v>
      </c>
      <c r="BV52" s="90" t="s">
        <v>73</v>
      </c>
      <c r="BW52" s="90" t="s">
        <v>80</v>
      </c>
      <c r="BX52" s="90" t="s">
        <v>7</v>
      </c>
      <c r="CL52" s="90" t="s">
        <v>5</v>
      </c>
      <c r="CM52" s="90" t="s">
        <v>81</v>
      </c>
    </row>
    <row r="53" spans="1:91" s="5" customFormat="1" ht="16.5" customHeight="1">
      <c r="A53" s="81" t="s">
        <v>75</v>
      </c>
      <c r="B53" s="82"/>
      <c r="C53" s="83"/>
      <c r="D53" s="230" t="s">
        <v>82</v>
      </c>
      <c r="E53" s="230"/>
      <c r="F53" s="230"/>
      <c r="G53" s="230"/>
      <c r="H53" s="230"/>
      <c r="I53" s="84"/>
      <c r="J53" s="230" t="s">
        <v>83</v>
      </c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28">
        <f>'00 - Všeobecné podmínky'!J27</f>
        <v>0</v>
      </c>
      <c r="AH53" s="229"/>
      <c r="AI53" s="229"/>
      <c r="AJ53" s="229"/>
      <c r="AK53" s="229"/>
      <c r="AL53" s="229"/>
      <c r="AM53" s="229"/>
      <c r="AN53" s="228">
        <f>SUM(AG53,AT53)</f>
        <v>0</v>
      </c>
      <c r="AO53" s="229"/>
      <c r="AP53" s="229"/>
      <c r="AQ53" s="85" t="s">
        <v>78</v>
      </c>
      <c r="AR53" s="82"/>
      <c r="AS53" s="91">
        <v>0</v>
      </c>
      <c r="AT53" s="92">
        <f>ROUND(SUM(AV53:AW53),2)</f>
        <v>0</v>
      </c>
      <c r="AU53" s="93">
        <f>'00 - Všeobecné podmínky'!P78</f>
        <v>0</v>
      </c>
      <c r="AV53" s="92">
        <f>'00 - Všeobecné podmínky'!J30</f>
        <v>0</v>
      </c>
      <c r="AW53" s="92">
        <f>'00 - Všeobecné podmínky'!J31</f>
        <v>0</v>
      </c>
      <c r="AX53" s="92">
        <f>'00 - Všeobecné podmínky'!J32</f>
        <v>0</v>
      </c>
      <c r="AY53" s="92">
        <f>'00 - Všeobecné podmínky'!J33</f>
        <v>0</v>
      </c>
      <c r="AZ53" s="92">
        <f>'00 - Všeobecné podmínky'!F30</f>
        <v>0</v>
      </c>
      <c r="BA53" s="92">
        <f>'00 - Všeobecné podmínky'!F31</f>
        <v>0</v>
      </c>
      <c r="BB53" s="92">
        <f>'00 - Všeobecné podmínky'!F32</f>
        <v>0</v>
      </c>
      <c r="BC53" s="92">
        <f>'00 - Všeobecné podmínky'!F33</f>
        <v>0</v>
      </c>
      <c r="BD53" s="94">
        <f>'00 - Všeobecné podmínky'!F34</f>
        <v>0</v>
      </c>
      <c r="BT53" s="90" t="s">
        <v>79</v>
      </c>
      <c r="BV53" s="90" t="s">
        <v>73</v>
      </c>
      <c r="BW53" s="90" t="s">
        <v>84</v>
      </c>
      <c r="BX53" s="90" t="s">
        <v>7</v>
      </c>
      <c r="CL53" s="90" t="s">
        <v>5</v>
      </c>
      <c r="CM53" s="90" t="s">
        <v>81</v>
      </c>
    </row>
    <row r="54" spans="1:91" s="1" customFormat="1" ht="30" customHeight="1">
      <c r="B54" s="37"/>
      <c r="AR54" s="3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37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02 - Komunikace - ul. Ov...'!C2" display="/" xr:uid="{00000000-0004-0000-0000-000002000000}"/>
    <hyperlink ref="A53" location="'00 - Všeobecné podmínky'!C2" display="/" xr:uid="{00000000-0004-0000-0000-000003000000}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6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85</v>
      </c>
      <c r="G1" s="243" t="s">
        <v>86</v>
      </c>
      <c r="H1" s="243"/>
      <c r="I1" s="99"/>
      <c r="J1" s="98" t="s">
        <v>87</v>
      </c>
      <c r="K1" s="97" t="s">
        <v>88</v>
      </c>
      <c r="L1" s="98" t="s">
        <v>89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0" t="s">
        <v>80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35" t="str">
        <f>'Rekapitulace stavby'!K6</f>
        <v>III/32916 Poděbrady, ul. Revoluční - SO102</v>
      </c>
      <c r="F7" s="236"/>
      <c r="G7" s="236"/>
      <c r="H7" s="236"/>
      <c r="I7" s="101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237" t="s">
        <v>92</v>
      </c>
      <c r="F9" s="238"/>
      <c r="G9" s="238"/>
      <c r="H9" s="238"/>
      <c r="I9" s="102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10. 8. 2017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03" t="s">
        <v>28</v>
      </c>
      <c r="J20" s="31" t="s">
        <v>33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3" t="s">
        <v>29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05" t="s">
        <v>5</v>
      </c>
      <c r="F24" s="205"/>
      <c r="G24" s="205"/>
      <c r="H24" s="205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37</v>
      </c>
      <c r="E27" s="38"/>
      <c r="F27" s="38"/>
      <c r="G27" s="38"/>
      <c r="H27" s="38"/>
      <c r="I27" s="102"/>
      <c r="J27" s="112">
        <f>ROUND(J81,2)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3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4">
        <f>ROUND(SUM(BE81:BE162), 2)</f>
        <v>0</v>
      </c>
      <c r="G30" s="38"/>
      <c r="H30" s="38"/>
      <c r="I30" s="115">
        <v>0.21</v>
      </c>
      <c r="J30" s="114">
        <f>ROUND(ROUND((SUM(BE81:BE162)),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4">
        <f>ROUND(SUM(BF81:BF162), 2)</f>
        <v>0</v>
      </c>
      <c r="G31" s="38"/>
      <c r="H31" s="38"/>
      <c r="I31" s="115">
        <v>0.15</v>
      </c>
      <c r="J31" s="114">
        <f>ROUND(ROUND((SUM(BF81:BF162)),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4">
        <f>ROUND(SUM(BG81:BG162),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4">
        <f>ROUND(SUM(BH81:BH162),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4">
        <f>ROUND(SUM(BI81:BI162),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47</v>
      </c>
      <c r="E36" s="67"/>
      <c r="F36" s="67"/>
      <c r="G36" s="118" t="s">
        <v>48</v>
      </c>
      <c r="H36" s="119" t="s">
        <v>49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35" t="str">
        <f>E7</f>
        <v>III/32916 Poděbrady, ul. Revoluční - SO102</v>
      </c>
      <c r="F45" s="236"/>
      <c r="G45" s="236"/>
      <c r="H45" s="236"/>
      <c r="I45" s="102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237" t="str">
        <f>E9</f>
        <v>102 - Komunikace - ul. Ovocná</v>
      </c>
      <c r="F47" s="238"/>
      <c r="G47" s="238"/>
      <c r="H47" s="23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03" t="s">
        <v>25</v>
      </c>
      <c r="J49" s="104" t="str">
        <f>IF(J12="","",J12)</f>
        <v>10. 8. 2017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3" t="s">
        <v>32</v>
      </c>
      <c r="J51" s="205" t="str">
        <f>E21</f>
        <v>Forvia CZ, s.r.o.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94</v>
      </c>
      <c r="D54" s="116"/>
      <c r="E54" s="116"/>
      <c r="F54" s="116"/>
      <c r="G54" s="116"/>
      <c r="H54" s="116"/>
      <c r="I54" s="127"/>
      <c r="J54" s="128" t="s">
        <v>95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96</v>
      </c>
      <c r="D56" s="38"/>
      <c r="E56" s="38"/>
      <c r="F56" s="38"/>
      <c r="G56" s="38"/>
      <c r="H56" s="38"/>
      <c r="I56" s="102"/>
      <c r="J56" s="112">
        <f>J81</f>
        <v>0</v>
      </c>
      <c r="K56" s="41"/>
      <c r="AU56" s="20" t="s">
        <v>97</v>
      </c>
    </row>
    <row r="57" spans="2:47" s="7" customFormat="1" ht="24.95" customHeight="1">
      <c r="B57" s="131"/>
      <c r="C57" s="132"/>
      <c r="D57" s="133" t="s">
        <v>98</v>
      </c>
      <c r="E57" s="134"/>
      <c r="F57" s="134"/>
      <c r="G57" s="134"/>
      <c r="H57" s="134"/>
      <c r="I57" s="135"/>
      <c r="J57" s="136">
        <f>J82</f>
        <v>0</v>
      </c>
      <c r="K57" s="137"/>
    </row>
    <row r="58" spans="2:47" s="8" customFormat="1" ht="19.899999999999999" customHeight="1">
      <c r="B58" s="138"/>
      <c r="C58" s="139"/>
      <c r="D58" s="140" t="s">
        <v>99</v>
      </c>
      <c r="E58" s="141"/>
      <c r="F58" s="141"/>
      <c r="G58" s="141"/>
      <c r="H58" s="141"/>
      <c r="I58" s="142"/>
      <c r="J58" s="143">
        <f>J83</f>
        <v>0</v>
      </c>
      <c r="K58" s="144"/>
    </row>
    <row r="59" spans="2:47" s="8" customFormat="1" ht="19.899999999999999" customHeight="1">
      <c r="B59" s="138"/>
      <c r="C59" s="139"/>
      <c r="D59" s="140" t="s">
        <v>100</v>
      </c>
      <c r="E59" s="141"/>
      <c r="F59" s="141"/>
      <c r="G59" s="141"/>
      <c r="H59" s="141"/>
      <c r="I59" s="142"/>
      <c r="J59" s="143">
        <f>J106</f>
        <v>0</v>
      </c>
      <c r="K59" s="144"/>
    </row>
    <row r="60" spans="2:47" s="8" customFormat="1" ht="19.899999999999999" customHeight="1">
      <c r="B60" s="138"/>
      <c r="C60" s="139"/>
      <c r="D60" s="140" t="s">
        <v>101</v>
      </c>
      <c r="E60" s="141"/>
      <c r="F60" s="141"/>
      <c r="G60" s="141"/>
      <c r="H60" s="141"/>
      <c r="I60" s="142"/>
      <c r="J60" s="143">
        <f>J137</f>
        <v>0</v>
      </c>
      <c r="K60" s="144"/>
    </row>
    <row r="61" spans="2:47" s="8" customFormat="1" ht="19.899999999999999" customHeight="1">
      <c r="B61" s="138"/>
      <c r="C61" s="139"/>
      <c r="D61" s="140" t="s">
        <v>102</v>
      </c>
      <c r="E61" s="141"/>
      <c r="F61" s="141"/>
      <c r="G61" s="141"/>
      <c r="H61" s="141"/>
      <c r="I61" s="142"/>
      <c r="J61" s="143">
        <f>J158</f>
        <v>0</v>
      </c>
      <c r="K61" s="144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02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23"/>
      <c r="J63" s="53"/>
      <c r="K63" s="54"/>
    </row>
    <row r="67" spans="2:20" s="1" customFormat="1" ht="6.95" customHeight="1">
      <c r="B67" s="55"/>
      <c r="C67" s="56"/>
      <c r="D67" s="56"/>
      <c r="E67" s="56"/>
      <c r="F67" s="56"/>
      <c r="G67" s="56"/>
      <c r="H67" s="56"/>
      <c r="I67" s="124"/>
      <c r="J67" s="56"/>
      <c r="K67" s="56"/>
      <c r="L67" s="37"/>
    </row>
    <row r="68" spans="2:20" s="1" customFormat="1" ht="36.950000000000003" customHeight="1">
      <c r="B68" s="37"/>
      <c r="C68" s="57" t="s">
        <v>103</v>
      </c>
      <c r="L68" s="37"/>
    </row>
    <row r="69" spans="2:20" s="1" customFormat="1" ht="6.95" customHeight="1">
      <c r="B69" s="37"/>
      <c r="L69" s="37"/>
    </row>
    <row r="70" spans="2:20" s="1" customFormat="1" ht="14.45" customHeight="1">
      <c r="B70" s="37"/>
      <c r="C70" s="59" t="s">
        <v>19</v>
      </c>
      <c r="L70" s="37"/>
    </row>
    <row r="71" spans="2:20" s="1" customFormat="1" ht="16.5" customHeight="1">
      <c r="B71" s="37"/>
      <c r="E71" s="240" t="str">
        <f>E7</f>
        <v>III/32916 Poděbrady, ul. Revoluční - SO102</v>
      </c>
      <c r="F71" s="241"/>
      <c r="G71" s="241"/>
      <c r="H71" s="241"/>
      <c r="L71" s="37"/>
    </row>
    <row r="72" spans="2:20" s="1" customFormat="1" ht="14.45" customHeight="1">
      <c r="B72" s="37"/>
      <c r="C72" s="59" t="s">
        <v>91</v>
      </c>
      <c r="L72" s="37"/>
    </row>
    <row r="73" spans="2:20" s="1" customFormat="1" ht="17.25" customHeight="1">
      <c r="B73" s="37"/>
      <c r="E73" s="216" t="str">
        <f>E9</f>
        <v>102 - Komunikace - ul. Ovocná</v>
      </c>
      <c r="F73" s="242"/>
      <c r="G73" s="242"/>
      <c r="H73" s="242"/>
      <c r="L73" s="37"/>
    </row>
    <row r="74" spans="2:20" s="1" customFormat="1" ht="6.95" customHeight="1">
      <c r="B74" s="37"/>
      <c r="L74" s="37"/>
    </row>
    <row r="75" spans="2:20" s="1" customFormat="1" ht="18" customHeight="1">
      <c r="B75" s="37"/>
      <c r="C75" s="59" t="s">
        <v>23</v>
      </c>
      <c r="F75" s="145" t="str">
        <f>F12</f>
        <v xml:space="preserve"> </v>
      </c>
      <c r="I75" s="146" t="s">
        <v>25</v>
      </c>
      <c r="J75" s="63" t="str">
        <f>IF(J12="","",J12)</f>
        <v>10. 8. 2017</v>
      </c>
      <c r="L75" s="37"/>
    </row>
    <row r="76" spans="2:20" s="1" customFormat="1" ht="6.95" customHeight="1">
      <c r="B76" s="37"/>
      <c r="L76" s="37"/>
    </row>
    <row r="77" spans="2:20" s="1" customFormat="1">
      <c r="B77" s="37"/>
      <c r="C77" s="59" t="s">
        <v>27</v>
      </c>
      <c r="F77" s="145" t="str">
        <f>E15</f>
        <v xml:space="preserve"> </v>
      </c>
      <c r="I77" s="146" t="s">
        <v>32</v>
      </c>
      <c r="J77" s="145" t="str">
        <f>E21</f>
        <v>Forvia CZ, s.r.o.</v>
      </c>
      <c r="L77" s="37"/>
    </row>
    <row r="78" spans="2:20" s="1" customFormat="1" ht="14.45" customHeight="1">
      <c r="B78" s="37"/>
      <c r="C78" s="59" t="s">
        <v>30</v>
      </c>
      <c r="F78" s="145" t="str">
        <f>IF(E18="","",E18)</f>
        <v/>
      </c>
      <c r="L78" s="37"/>
    </row>
    <row r="79" spans="2:20" s="1" customFormat="1" ht="10.35" customHeight="1">
      <c r="B79" s="37"/>
      <c r="L79" s="37"/>
    </row>
    <row r="80" spans="2:20" s="9" customFormat="1" ht="29.25" customHeight="1">
      <c r="B80" s="147"/>
      <c r="C80" s="148" t="s">
        <v>104</v>
      </c>
      <c r="D80" s="149" t="s">
        <v>56</v>
      </c>
      <c r="E80" s="149" t="s">
        <v>52</v>
      </c>
      <c r="F80" s="149" t="s">
        <v>105</v>
      </c>
      <c r="G80" s="149" t="s">
        <v>106</v>
      </c>
      <c r="H80" s="149" t="s">
        <v>107</v>
      </c>
      <c r="I80" s="150" t="s">
        <v>108</v>
      </c>
      <c r="J80" s="149" t="s">
        <v>95</v>
      </c>
      <c r="K80" s="151" t="s">
        <v>109</v>
      </c>
      <c r="L80" s="147"/>
      <c r="M80" s="69" t="s">
        <v>110</v>
      </c>
      <c r="N80" s="70" t="s">
        <v>41</v>
      </c>
      <c r="O80" s="70" t="s">
        <v>111</v>
      </c>
      <c r="P80" s="70" t="s">
        <v>112</v>
      </c>
      <c r="Q80" s="70" t="s">
        <v>113</v>
      </c>
      <c r="R80" s="70" t="s">
        <v>114</v>
      </c>
      <c r="S80" s="70" t="s">
        <v>115</v>
      </c>
      <c r="T80" s="71" t="s">
        <v>116</v>
      </c>
    </row>
    <row r="81" spans="2:65" s="1" customFormat="1" ht="29.25" customHeight="1">
      <c r="B81" s="37"/>
      <c r="C81" s="73" t="s">
        <v>96</v>
      </c>
      <c r="J81" s="152">
        <f>BK81</f>
        <v>0</v>
      </c>
      <c r="L81" s="37"/>
      <c r="M81" s="72"/>
      <c r="N81" s="64"/>
      <c r="O81" s="64"/>
      <c r="P81" s="153">
        <f>P82</f>
        <v>0</v>
      </c>
      <c r="Q81" s="64"/>
      <c r="R81" s="153">
        <f>R82</f>
        <v>0</v>
      </c>
      <c r="S81" s="64"/>
      <c r="T81" s="154">
        <f>T82</f>
        <v>0</v>
      </c>
      <c r="AT81" s="20" t="s">
        <v>70</v>
      </c>
      <c r="AU81" s="20" t="s">
        <v>97</v>
      </c>
      <c r="BK81" s="155">
        <f>BK82</f>
        <v>0</v>
      </c>
    </row>
    <row r="82" spans="2:65" s="10" customFormat="1" ht="37.35" customHeight="1">
      <c r="B82" s="156"/>
      <c r="D82" s="157" t="s">
        <v>70</v>
      </c>
      <c r="E82" s="158" t="s">
        <v>117</v>
      </c>
      <c r="F82" s="158" t="s">
        <v>118</v>
      </c>
      <c r="I82" s="159"/>
      <c r="J82" s="160">
        <f>BK82</f>
        <v>0</v>
      </c>
      <c r="L82" s="156"/>
      <c r="M82" s="161"/>
      <c r="N82" s="162"/>
      <c r="O82" s="162"/>
      <c r="P82" s="163">
        <f>P83+P106+P137+P158</f>
        <v>0</v>
      </c>
      <c r="Q82" s="162"/>
      <c r="R82" s="163">
        <f>R83+R106+R137+R158</f>
        <v>0</v>
      </c>
      <c r="S82" s="162"/>
      <c r="T82" s="164">
        <f>T83+T106+T137+T158</f>
        <v>0</v>
      </c>
      <c r="AR82" s="157" t="s">
        <v>79</v>
      </c>
      <c r="AT82" s="165" t="s">
        <v>70</v>
      </c>
      <c r="AU82" s="165" t="s">
        <v>71</v>
      </c>
      <c r="AY82" s="157" t="s">
        <v>119</v>
      </c>
      <c r="BK82" s="166">
        <f>BK83+BK106+BK137+BK158</f>
        <v>0</v>
      </c>
    </row>
    <row r="83" spans="2:65" s="10" customFormat="1" ht="19.899999999999999" customHeight="1">
      <c r="B83" s="156"/>
      <c r="D83" s="157" t="s">
        <v>70</v>
      </c>
      <c r="E83" s="167" t="s">
        <v>79</v>
      </c>
      <c r="F83" s="167" t="s">
        <v>120</v>
      </c>
      <c r="I83" s="159"/>
      <c r="J83" s="168">
        <f>BK83</f>
        <v>0</v>
      </c>
      <c r="L83" s="156"/>
      <c r="M83" s="161"/>
      <c r="N83" s="162"/>
      <c r="O83" s="162"/>
      <c r="P83" s="163">
        <f>SUM(P84:P105)</f>
        <v>0</v>
      </c>
      <c r="Q83" s="162"/>
      <c r="R83" s="163">
        <f>SUM(R84:R105)</f>
        <v>0</v>
      </c>
      <c r="S83" s="162"/>
      <c r="T83" s="164">
        <f>SUM(T84:T105)</f>
        <v>0</v>
      </c>
      <c r="AR83" s="157" t="s">
        <v>79</v>
      </c>
      <c r="AT83" s="165" t="s">
        <v>70</v>
      </c>
      <c r="AU83" s="165" t="s">
        <v>79</v>
      </c>
      <c r="AY83" s="157" t="s">
        <v>119</v>
      </c>
      <c r="BK83" s="166">
        <f>SUM(BK84:BK105)</f>
        <v>0</v>
      </c>
    </row>
    <row r="84" spans="2:65" s="1" customFormat="1" ht="16.5" customHeight="1">
      <c r="B84" s="169"/>
      <c r="C84" s="170" t="s">
        <v>79</v>
      </c>
      <c r="D84" s="170" t="s">
        <v>121</v>
      </c>
      <c r="E84" s="171" t="s">
        <v>122</v>
      </c>
      <c r="F84" s="172" t="s">
        <v>123</v>
      </c>
      <c r="G84" s="173" t="s">
        <v>124</v>
      </c>
      <c r="H84" s="174">
        <v>58.95</v>
      </c>
      <c r="I84" s="175"/>
      <c r="J84" s="176">
        <f>ROUND(I84*H84,2)</f>
        <v>0</v>
      </c>
      <c r="K84" s="172" t="s">
        <v>125</v>
      </c>
      <c r="L84" s="37"/>
      <c r="M84" s="177" t="s">
        <v>5</v>
      </c>
      <c r="N84" s="178" t="s">
        <v>42</v>
      </c>
      <c r="O84" s="38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20" t="s">
        <v>126</v>
      </c>
      <c r="AT84" s="20" t="s">
        <v>121</v>
      </c>
      <c r="AU84" s="20" t="s">
        <v>81</v>
      </c>
      <c r="AY84" s="20" t="s">
        <v>119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20" t="s">
        <v>79</v>
      </c>
      <c r="BK84" s="181">
        <f>ROUND(I84*H84,2)</f>
        <v>0</v>
      </c>
      <c r="BL84" s="20" t="s">
        <v>126</v>
      </c>
      <c r="BM84" s="20" t="s">
        <v>127</v>
      </c>
    </row>
    <row r="85" spans="2:65" s="1" customFormat="1" ht="54">
      <c r="B85" s="37"/>
      <c r="D85" s="182" t="s">
        <v>128</v>
      </c>
      <c r="F85" s="183" t="s">
        <v>129</v>
      </c>
      <c r="I85" s="184"/>
      <c r="L85" s="37"/>
      <c r="M85" s="185"/>
      <c r="N85" s="38"/>
      <c r="O85" s="38"/>
      <c r="P85" s="38"/>
      <c r="Q85" s="38"/>
      <c r="R85" s="38"/>
      <c r="S85" s="38"/>
      <c r="T85" s="66"/>
      <c r="AT85" s="20" t="s">
        <v>128</v>
      </c>
      <c r="AU85" s="20" t="s">
        <v>81</v>
      </c>
    </row>
    <row r="86" spans="2:65" s="11" customFormat="1" ht="13.5">
      <c r="B86" s="186"/>
      <c r="D86" s="182" t="s">
        <v>130</v>
      </c>
      <c r="E86" s="187" t="s">
        <v>5</v>
      </c>
      <c r="F86" s="188" t="s">
        <v>131</v>
      </c>
      <c r="H86" s="189">
        <v>44.55</v>
      </c>
      <c r="I86" s="190"/>
      <c r="L86" s="186"/>
      <c r="M86" s="191"/>
      <c r="N86" s="192"/>
      <c r="O86" s="192"/>
      <c r="P86" s="192"/>
      <c r="Q86" s="192"/>
      <c r="R86" s="192"/>
      <c r="S86" s="192"/>
      <c r="T86" s="193"/>
      <c r="AT86" s="187" t="s">
        <v>130</v>
      </c>
      <c r="AU86" s="187" t="s">
        <v>81</v>
      </c>
      <c r="AV86" s="11" t="s">
        <v>81</v>
      </c>
      <c r="AW86" s="11" t="s">
        <v>35</v>
      </c>
      <c r="AX86" s="11" t="s">
        <v>71</v>
      </c>
      <c r="AY86" s="187" t="s">
        <v>119</v>
      </c>
    </row>
    <row r="87" spans="2:65" s="11" customFormat="1" ht="13.5">
      <c r="B87" s="186"/>
      <c r="D87" s="182" t="s">
        <v>130</v>
      </c>
      <c r="E87" s="187" t="s">
        <v>5</v>
      </c>
      <c r="F87" s="188" t="s">
        <v>132</v>
      </c>
      <c r="H87" s="189">
        <v>14.4</v>
      </c>
      <c r="I87" s="190"/>
      <c r="L87" s="186"/>
      <c r="M87" s="191"/>
      <c r="N87" s="192"/>
      <c r="O87" s="192"/>
      <c r="P87" s="192"/>
      <c r="Q87" s="192"/>
      <c r="R87" s="192"/>
      <c r="S87" s="192"/>
      <c r="T87" s="193"/>
      <c r="AT87" s="187" t="s">
        <v>130</v>
      </c>
      <c r="AU87" s="187" t="s">
        <v>81</v>
      </c>
      <c r="AV87" s="11" t="s">
        <v>81</v>
      </c>
      <c r="AW87" s="11" t="s">
        <v>35</v>
      </c>
      <c r="AX87" s="11" t="s">
        <v>71</v>
      </c>
      <c r="AY87" s="187" t="s">
        <v>119</v>
      </c>
    </row>
    <row r="88" spans="2:65" s="1" customFormat="1" ht="16.5" customHeight="1">
      <c r="B88" s="169"/>
      <c r="C88" s="170" t="s">
        <v>81</v>
      </c>
      <c r="D88" s="170" t="s">
        <v>121</v>
      </c>
      <c r="E88" s="171" t="s">
        <v>133</v>
      </c>
      <c r="F88" s="172" t="s">
        <v>134</v>
      </c>
      <c r="G88" s="173" t="s">
        <v>124</v>
      </c>
      <c r="H88" s="174">
        <v>56.4</v>
      </c>
      <c r="I88" s="175"/>
      <c r="J88" s="176">
        <f>ROUND(I88*H88,2)</f>
        <v>0</v>
      </c>
      <c r="K88" s="172" t="s">
        <v>125</v>
      </c>
      <c r="L88" s="37"/>
      <c r="M88" s="177" t="s">
        <v>5</v>
      </c>
      <c r="N88" s="178" t="s">
        <v>42</v>
      </c>
      <c r="O88" s="38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20" t="s">
        <v>126</v>
      </c>
      <c r="AT88" s="20" t="s">
        <v>121</v>
      </c>
      <c r="AU88" s="20" t="s">
        <v>81</v>
      </c>
      <c r="AY88" s="20" t="s">
        <v>119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20" t="s">
        <v>79</v>
      </c>
      <c r="BK88" s="181">
        <f>ROUND(I88*H88,2)</f>
        <v>0</v>
      </c>
      <c r="BL88" s="20" t="s">
        <v>126</v>
      </c>
      <c r="BM88" s="20" t="s">
        <v>135</v>
      </c>
    </row>
    <row r="89" spans="2:65" s="1" customFormat="1" ht="54">
      <c r="B89" s="37"/>
      <c r="D89" s="182" t="s">
        <v>128</v>
      </c>
      <c r="F89" s="183" t="s">
        <v>129</v>
      </c>
      <c r="I89" s="184"/>
      <c r="L89" s="37"/>
      <c r="M89" s="185"/>
      <c r="N89" s="38"/>
      <c r="O89" s="38"/>
      <c r="P89" s="38"/>
      <c r="Q89" s="38"/>
      <c r="R89" s="38"/>
      <c r="S89" s="38"/>
      <c r="T89" s="66"/>
      <c r="AT89" s="20" t="s">
        <v>128</v>
      </c>
      <c r="AU89" s="20" t="s">
        <v>81</v>
      </c>
    </row>
    <row r="90" spans="2:65" s="1" customFormat="1" ht="27">
      <c r="B90" s="37"/>
      <c r="D90" s="182" t="s">
        <v>136</v>
      </c>
      <c r="F90" s="194" t="s">
        <v>137</v>
      </c>
      <c r="I90" s="184"/>
      <c r="L90" s="37"/>
      <c r="M90" s="185"/>
      <c r="N90" s="38"/>
      <c r="O90" s="38"/>
      <c r="P90" s="38"/>
      <c r="Q90" s="38"/>
      <c r="R90" s="38"/>
      <c r="S90" s="38"/>
      <c r="T90" s="66"/>
      <c r="AT90" s="20" t="s">
        <v>136</v>
      </c>
      <c r="AU90" s="20" t="s">
        <v>81</v>
      </c>
    </row>
    <row r="91" spans="2:65" s="11" customFormat="1" ht="13.5">
      <c r="B91" s="186"/>
      <c r="D91" s="182" t="s">
        <v>130</v>
      </c>
      <c r="E91" s="187" t="s">
        <v>5</v>
      </c>
      <c r="F91" s="188" t="s">
        <v>138</v>
      </c>
      <c r="H91" s="189">
        <v>56.4</v>
      </c>
      <c r="I91" s="190"/>
      <c r="L91" s="186"/>
      <c r="M91" s="191"/>
      <c r="N91" s="192"/>
      <c r="O91" s="192"/>
      <c r="P91" s="192"/>
      <c r="Q91" s="192"/>
      <c r="R91" s="192"/>
      <c r="S91" s="192"/>
      <c r="T91" s="193"/>
      <c r="AT91" s="187" t="s">
        <v>130</v>
      </c>
      <c r="AU91" s="187" t="s">
        <v>81</v>
      </c>
      <c r="AV91" s="11" t="s">
        <v>81</v>
      </c>
      <c r="AW91" s="11" t="s">
        <v>35</v>
      </c>
      <c r="AX91" s="11" t="s">
        <v>71</v>
      </c>
      <c r="AY91" s="187" t="s">
        <v>119</v>
      </c>
    </row>
    <row r="92" spans="2:65" s="1" customFormat="1" ht="16.5" customHeight="1">
      <c r="B92" s="169"/>
      <c r="C92" s="170" t="s">
        <v>139</v>
      </c>
      <c r="D92" s="170" t="s">
        <v>121</v>
      </c>
      <c r="E92" s="171" t="s">
        <v>140</v>
      </c>
      <c r="F92" s="172" t="s">
        <v>141</v>
      </c>
      <c r="G92" s="173" t="s">
        <v>142</v>
      </c>
      <c r="H92" s="174">
        <v>6</v>
      </c>
      <c r="I92" s="175"/>
      <c r="J92" s="176">
        <f>ROUND(I92*H92,2)</f>
        <v>0</v>
      </c>
      <c r="K92" s="172" t="s">
        <v>125</v>
      </c>
      <c r="L92" s="37"/>
      <c r="M92" s="177" t="s">
        <v>5</v>
      </c>
      <c r="N92" s="178" t="s">
        <v>42</v>
      </c>
      <c r="O92" s="38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20" t="s">
        <v>126</v>
      </c>
      <c r="AT92" s="20" t="s">
        <v>121</v>
      </c>
      <c r="AU92" s="20" t="s">
        <v>81</v>
      </c>
      <c r="AY92" s="20" t="s">
        <v>119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0" t="s">
        <v>79</v>
      </c>
      <c r="BK92" s="181">
        <f>ROUND(I92*H92,2)</f>
        <v>0</v>
      </c>
      <c r="BL92" s="20" t="s">
        <v>126</v>
      </c>
      <c r="BM92" s="20" t="s">
        <v>143</v>
      </c>
    </row>
    <row r="93" spans="2:65" s="1" customFormat="1" ht="27">
      <c r="B93" s="37"/>
      <c r="D93" s="182" t="s">
        <v>128</v>
      </c>
      <c r="F93" s="183" t="s">
        <v>144</v>
      </c>
      <c r="I93" s="184"/>
      <c r="L93" s="37"/>
      <c r="M93" s="185"/>
      <c r="N93" s="38"/>
      <c r="O93" s="38"/>
      <c r="P93" s="38"/>
      <c r="Q93" s="38"/>
      <c r="R93" s="38"/>
      <c r="S93" s="38"/>
      <c r="T93" s="66"/>
      <c r="AT93" s="20" t="s">
        <v>128</v>
      </c>
      <c r="AU93" s="20" t="s">
        <v>81</v>
      </c>
    </row>
    <row r="94" spans="2:65" s="11" customFormat="1" ht="13.5">
      <c r="B94" s="186"/>
      <c r="D94" s="182" t="s">
        <v>130</v>
      </c>
      <c r="E94" s="187" t="s">
        <v>5</v>
      </c>
      <c r="F94" s="188" t="s">
        <v>145</v>
      </c>
      <c r="H94" s="189">
        <v>6</v>
      </c>
      <c r="I94" s="190"/>
      <c r="L94" s="186"/>
      <c r="M94" s="191"/>
      <c r="N94" s="192"/>
      <c r="O94" s="192"/>
      <c r="P94" s="192"/>
      <c r="Q94" s="192"/>
      <c r="R94" s="192"/>
      <c r="S94" s="192"/>
      <c r="T94" s="193"/>
      <c r="AT94" s="187" t="s">
        <v>130</v>
      </c>
      <c r="AU94" s="187" t="s">
        <v>81</v>
      </c>
      <c r="AV94" s="11" t="s">
        <v>81</v>
      </c>
      <c r="AW94" s="11" t="s">
        <v>35</v>
      </c>
      <c r="AX94" s="11" t="s">
        <v>79</v>
      </c>
      <c r="AY94" s="187" t="s">
        <v>119</v>
      </c>
    </row>
    <row r="95" spans="2:65" s="1" customFormat="1" ht="16.5" customHeight="1">
      <c r="B95" s="169"/>
      <c r="C95" s="170" t="s">
        <v>126</v>
      </c>
      <c r="D95" s="170" t="s">
        <v>121</v>
      </c>
      <c r="E95" s="171" t="s">
        <v>146</v>
      </c>
      <c r="F95" s="172" t="s">
        <v>147</v>
      </c>
      <c r="G95" s="173" t="s">
        <v>124</v>
      </c>
      <c r="H95" s="174">
        <v>1.8</v>
      </c>
      <c r="I95" s="175"/>
      <c r="J95" s="176">
        <f>ROUND(I95*H95,2)</f>
        <v>0</v>
      </c>
      <c r="K95" s="172" t="s">
        <v>125</v>
      </c>
      <c r="L95" s="37"/>
      <c r="M95" s="177" t="s">
        <v>5</v>
      </c>
      <c r="N95" s="178" t="s">
        <v>42</v>
      </c>
      <c r="O95" s="38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20" t="s">
        <v>126</v>
      </c>
      <c r="AT95" s="20" t="s">
        <v>121</v>
      </c>
      <c r="AU95" s="20" t="s">
        <v>81</v>
      </c>
      <c r="AY95" s="20" t="s">
        <v>119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0" t="s">
        <v>79</v>
      </c>
      <c r="BK95" s="181">
        <f>ROUND(I95*H95,2)</f>
        <v>0</v>
      </c>
      <c r="BL95" s="20" t="s">
        <v>126</v>
      </c>
      <c r="BM95" s="20" t="s">
        <v>148</v>
      </c>
    </row>
    <row r="96" spans="2:65" s="1" customFormat="1" ht="40.5">
      <c r="B96" s="37"/>
      <c r="D96" s="182" t="s">
        <v>128</v>
      </c>
      <c r="F96" s="183" t="s">
        <v>149</v>
      </c>
      <c r="I96" s="184"/>
      <c r="L96" s="37"/>
      <c r="M96" s="185"/>
      <c r="N96" s="38"/>
      <c r="O96" s="38"/>
      <c r="P96" s="38"/>
      <c r="Q96" s="38"/>
      <c r="R96" s="38"/>
      <c r="S96" s="38"/>
      <c r="T96" s="66"/>
      <c r="AT96" s="20" t="s">
        <v>128</v>
      </c>
      <c r="AU96" s="20" t="s">
        <v>81</v>
      </c>
    </row>
    <row r="97" spans="2:65" s="11" customFormat="1" ht="13.5">
      <c r="B97" s="186"/>
      <c r="D97" s="182" t="s">
        <v>130</v>
      </c>
      <c r="E97" s="187" t="s">
        <v>5</v>
      </c>
      <c r="F97" s="188" t="s">
        <v>150</v>
      </c>
      <c r="H97" s="189">
        <v>1.8</v>
      </c>
      <c r="I97" s="190"/>
      <c r="L97" s="186"/>
      <c r="M97" s="191"/>
      <c r="N97" s="192"/>
      <c r="O97" s="192"/>
      <c r="P97" s="192"/>
      <c r="Q97" s="192"/>
      <c r="R97" s="192"/>
      <c r="S97" s="192"/>
      <c r="T97" s="193"/>
      <c r="AT97" s="187" t="s">
        <v>130</v>
      </c>
      <c r="AU97" s="187" t="s">
        <v>81</v>
      </c>
      <c r="AV97" s="11" t="s">
        <v>81</v>
      </c>
      <c r="AW97" s="11" t="s">
        <v>35</v>
      </c>
      <c r="AX97" s="11" t="s">
        <v>71</v>
      </c>
      <c r="AY97" s="187" t="s">
        <v>119</v>
      </c>
    </row>
    <row r="98" spans="2:65" s="1" customFormat="1" ht="16.5" customHeight="1">
      <c r="B98" s="169"/>
      <c r="C98" s="170" t="s">
        <v>151</v>
      </c>
      <c r="D98" s="170" t="s">
        <v>121</v>
      </c>
      <c r="E98" s="171" t="s">
        <v>152</v>
      </c>
      <c r="F98" s="172" t="s">
        <v>153</v>
      </c>
      <c r="G98" s="173" t="s">
        <v>124</v>
      </c>
      <c r="H98" s="174">
        <v>1.5</v>
      </c>
      <c r="I98" s="175"/>
      <c r="J98" s="176">
        <f>ROUND(I98*H98,2)</f>
        <v>0</v>
      </c>
      <c r="K98" s="172" t="s">
        <v>125</v>
      </c>
      <c r="L98" s="37"/>
      <c r="M98" s="177" t="s">
        <v>5</v>
      </c>
      <c r="N98" s="178" t="s">
        <v>42</v>
      </c>
      <c r="O98" s="38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20" t="s">
        <v>126</v>
      </c>
      <c r="AT98" s="20" t="s">
        <v>121</v>
      </c>
      <c r="AU98" s="20" t="s">
        <v>81</v>
      </c>
      <c r="AY98" s="20" t="s">
        <v>119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0" t="s">
        <v>79</v>
      </c>
      <c r="BK98" s="181">
        <f>ROUND(I98*H98,2)</f>
        <v>0</v>
      </c>
      <c r="BL98" s="20" t="s">
        <v>126</v>
      </c>
      <c r="BM98" s="20" t="s">
        <v>154</v>
      </c>
    </row>
    <row r="99" spans="2:65" s="1" customFormat="1" ht="378">
      <c r="B99" s="37"/>
      <c r="D99" s="182" t="s">
        <v>128</v>
      </c>
      <c r="F99" s="183" t="s">
        <v>155</v>
      </c>
      <c r="I99" s="184"/>
      <c r="L99" s="37"/>
      <c r="M99" s="185"/>
      <c r="N99" s="38"/>
      <c r="O99" s="38"/>
      <c r="P99" s="38"/>
      <c r="Q99" s="38"/>
      <c r="R99" s="38"/>
      <c r="S99" s="38"/>
      <c r="T99" s="66"/>
      <c r="AT99" s="20" t="s">
        <v>128</v>
      </c>
      <c r="AU99" s="20" t="s">
        <v>81</v>
      </c>
    </row>
    <row r="100" spans="2:65" s="11" customFormat="1" ht="13.5">
      <c r="B100" s="186"/>
      <c r="D100" s="182" t="s">
        <v>130</v>
      </c>
      <c r="E100" s="187" t="s">
        <v>5</v>
      </c>
      <c r="F100" s="188" t="s">
        <v>156</v>
      </c>
      <c r="H100" s="189">
        <v>1.5</v>
      </c>
      <c r="I100" s="190"/>
      <c r="L100" s="186"/>
      <c r="M100" s="191"/>
      <c r="N100" s="192"/>
      <c r="O100" s="192"/>
      <c r="P100" s="192"/>
      <c r="Q100" s="192"/>
      <c r="R100" s="192"/>
      <c r="S100" s="192"/>
      <c r="T100" s="193"/>
      <c r="AT100" s="187" t="s">
        <v>130</v>
      </c>
      <c r="AU100" s="187" t="s">
        <v>81</v>
      </c>
      <c r="AV100" s="11" t="s">
        <v>81</v>
      </c>
      <c r="AW100" s="11" t="s">
        <v>35</v>
      </c>
      <c r="AX100" s="11" t="s">
        <v>79</v>
      </c>
      <c r="AY100" s="187" t="s">
        <v>119</v>
      </c>
    </row>
    <row r="101" spans="2:65" s="1" customFormat="1" ht="16.5" customHeight="1">
      <c r="B101" s="169"/>
      <c r="C101" s="170" t="s">
        <v>157</v>
      </c>
      <c r="D101" s="170" t="s">
        <v>121</v>
      </c>
      <c r="E101" s="171" t="s">
        <v>158</v>
      </c>
      <c r="F101" s="172" t="s">
        <v>159</v>
      </c>
      <c r="G101" s="173" t="s">
        <v>124</v>
      </c>
      <c r="H101" s="174">
        <v>26</v>
      </c>
      <c r="I101" s="175"/>
      <c r="J101" s="176">
        <f>ROUND(I101*H101,2)</f>
        <v>0</v>
      </c>
      <c r="K101" s="172" t="s">
        <v>5</v>
      </c>
      <c r="L101" s="37"/>
      <c r="M101" s="177" t="s">
        <v>5</v>
      </c>
      <c r="N101" s="178" t="s">
        <v>42</v>
      </c>
      <c r="O101" s="38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20" t="s">
        <v>126</v>
      </c>
      <c r="AT101" s="20" t="s">
        <v>121</v>
      </c>
      <c r="AU101" s="20" t="s">
        <v>81</v>
      </c>
      <c r="AY101" s="20" t="s">
        <v>119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0" t="s">
        <v>79</v>
      </c>
      <c r="BK101" s="181">
        <f>ROUND(I101*H101,2)</f>
        <v>0</v>
      </c>
      <c r="BL101" s="20" t="s">
        <v>126</v>
      </c>
      <c r="BM101" s="20" t="s">
        <v>160</v>
      </c>
    </row>
    <row r="102" spans="2:65" s="1" customFormat="1" ht="94.5">
      <c r="B102" s="37"/>
      <c r="D102" s="182" t="s">
        <v>128</v>
      </c>
      <c r="F102" s="183" t="s">
        <v>161</v>
      </c>
      <c r="I102" s="184"/>
      <c r="L102" s="37"/>
      <c r="M102" s="185"/>
      <c r="N102" s="38"/>
      <c r="O102" s="38"/>
      <c r="P102" s="38"/>
      <c r="Q102" s="38"/>
      <c r="R102" s="38"/>
      <c r="S102" s="38"/>
      <c r="T102" s="66"/>
      <c r="AT102" s="20" t="s">
        <v>128</v>
      </c>
      <c r="AU102" s="20" t="s">
        <v>81</v>
      </c>
    </row>
    <row r="103" spans="2:65" s="11" customFormat="1" ht="13.5">
      <c r="B103" s="186"/>
      <c r="D103" s="182" t="s">
        <v>130</v>
      </c>
      <c r="E103" s="187" t="s">
        <v>5</v>
      </c>
      <c r="F103" s="188" t="s">
        <v>162</v>
      </c>
      <c r="H103" s="189">
        <v>26</v>
      </c>
      <c r="I103" s="190"/>
      <c r="L103" s="186"/>
      <c r="M103" s="191"/>
      <c r="N103" s="192"/>
      <c r="O103" s="192"/>
      <c r="P103" s="192"/>
      <c r="Q103" s="192"/>
      <c r="R103" s="192"/>
      <c r="S103" s="192"/>
      <c r="T103" s="193"/>
      <c r="AT103" s="187" t="s">
        <v>130</v>
      </c>
      <c r="AU103" s="187" t="s">
        <v>81</v>
      </c>
      <c r="AV103" s="11" t="s">
        <v>81</v>
      </c>
      <c r="AW103" s="11" t="s">
        <v>35</v>
      </c>
      <c r="AX103" s="11" t="s">
        <v>71</v>
      </c>
      <c r="AY103" s="187" t="s">
        <v>119</v>
      </c>
    </row>
    <row r="104" spans="2:65" s="1" customFormat="1" ht="16.5" customHeight="1">
      <c r="B104" s="169"/>
      <c r="C104" s="170" t="s">
        <v>163</v>
      </c>
      <c r="D104" s="170" t="s">
        <v>121</v>
      </c>
      <c r="E104" s="171" t="s">
        <v>164</v>
      </c>
      <c r="F104" s="172" t="s">
        <v>165</v>
      </c>
      <c r="G104" s="173" t="s">
        <v>166</v>
      </c>
      <c r="H104" s="174">
        <v>130</v>
      </c>
      <c r="I104" s="175"/>
      <c r="J104" s="176">
        <f>ROUND(I104*H104,2)</f>
        <v>0</v>
      </c>
      <c r="K104" s="172" t="s">
        <v>125</v>
      </c>
      <c r="L104" s="37"/>
      <c r="M104" s="177" t="s">
        <v>5</v>
      </c>
      <c r="N104" s="178" t="s">
        <v>42</v>
      </c>
      <c r="O104" s="38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20" t="s">
        <v>126</v>
      </c>
      <c r="AT104" s="20" t="s">
        <v>121</v>
      </c>
      <c r="AU104" s="20" t="s">
        <v>81</v>
      </c>
      <c r="AY104" s="20" t="s">
        <v>119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0" t="s">
        <v>79</v>
      </c>
      <c r="BK104" s="181">
        <f>ROUND(I104*H104,2)</f>
        <v>0</v>
      </c>
      <c r="BL104" s="20" t="s">
        <v>126</v>
      </c>
      <c r="BM104" s="20" t="s">
        <v>167</v>
      </c>
    </row>
    <row r="105" spans="2:65" s="1" customFormat="1" ht="40.5">
      <c r="B105" s="37"/>
      <c r="D105" s="182" t="s">
        <v>128</v>
      </c>
      <c r="F105" s="183" t="s">
        <v>168</v>
      </c>
      <c r="I105" s="184"/>
      <c r="L105" s="37"/>
      <c r="M105" s="185"/>
      <c r="N105" s="38"/>
      <c r="O105" s="38"/>
      <c r="P105" s="38"/>
      <c r="Q105" s="38"/>
      <c r="R105" s="38"/>
      <c r="S105" s="38"/>
      <c r="T105" s="66"/>
      <c r="AT105" s="20" t="s">
        <v>128</v>
      </c>
      <c r="AU105" s="20" t="s">
        <v>81</v>
      </c>
    </row>
    <row r="106" spans="2:65" s="10" customFormat="1" ht="29.85" customHeight="1">
      <c r="B106" s="156"/>
      <c r="D106" s="157" t="s">
        <v>70</v>
      </c>
      <c r="E106" s="167" t="s">
        <v>151</v>
      </c>
      <c r="F106" s="167" t="s">
        <v>169</v>
      </c>
      <c r="I106" s="159"/>
      <c r="J106" s="168">
        <f>BK106</f>
        <v>0</v>
      </c>
      <c r="L106" s="156"/>
      <c r="M106" s="161"/>
      <c r="N106" s="162"/>
      <c r="O106" s="162"/>
      <c r="P106" s="163">
        <f>SUM(P107:P136)</f>
        <v>0</v>
      </c>
      <c r="Q106" s="162"/>
      <c r="R106" s="163">
        <f>SUM(R107:R136)</f>
        <v>0</v>
      </c>
      <c r="S106" s="162"/>
      <c r="T106" s="164">
        <f>SUM(T107:T136)</f>
        <v>0</v>
      </c>
      <c r="AR106" s="157" t="s">
        <v>79</v>
      </c>
      <c r="AT106" s="165" t="s">
        <v>70</v>
      </c>
      <c r="AU106" s="165" t="s">
        <v>79</v>
      </c>
      <c r="AY106" s="157" t="s">
        <v>119</v>
      </c>
      <c r="BK106" s="166">
        <f>SUM(BK107:BK136)</f>
        <v>0</v>
      </c>
    </row>
    <row r="107" spans="2:65" s="1" customFormat="1" ht="16.5" customHeight="1">
      <c r="B107" s="169"/>
      <c r="C107" s="170" t="s">
        <v>170</v>
      </c>
      <c r="D107" s="170" t="s">
        <v>121</v>
      </c>
      <c r="E107" s="171" t="s">
        <v>171</v>
      </c>
      <c r="F107" s="172" t="s">
        <v>172</v>
      </c>
      <c r="G107" s="173" t="s">
        <v>166</v>
      </c>
      <c r="H107" s="174">
        <v>45</v>
      </c>
      <c r="I107" s="175"/>
      <c r="J107" s="176">
        <f>ROUND(I107*H107,2)</f>
        <v>0</v>
      </c>
      <c r="K107" s="172" t="s">
        <v>125</v>
      </c>
      <c r="L107" s="37"/>
      <c r="M107" s="177" t="s">
        <v>5</v>
      </c>
      <c r="N107" s="178" t="s">
        <v>42</v>
      </c>
      <c r="O107" s="38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20" t="s">
        <v>126</v>
      </c>
      <c r="AT107" s="20" t="s">
        <v>121</v>
      </c>
      <c r="AU107" s="20" t="s">
        <v>81</v>
      </c>
      <c r="AY107" s="20" t="s">
        <v>119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20" t="s">
        <v>79</v>
      </c>
      <c r="BK107" s="181">
        <f>ROUND(I107*H107,2)</f>
        <v>0</v>
      </c>
      <c r="BL107" s="20" t="s">
        <v>126</v>
      </c>
      <c r="BM107" s="20" t="s">
        <v>173</v>
      </c>
    </row>
    <row r="108" spans="2:65" s="1" customFormat="1" ht="108">
      <c r="B108" s="37"/>
      <c r="D108" s="182" t="s">
        <v>128</v>
      </c>
      <c r="F108" s="183" t="s">
        <v>174</v>
      </c>
      <c r="I108" s="184"/>
      <c r="L108" s="37"/>
      <c r="M108" s="185"/>
      <c r="N108" s="38"/>
      <c r="O108" s="38"/>
      <c r="P108" s="38"/>
      <c r="Q108" s="38"/>
      <c r="R108" s="38"/>
      <c r="S108" s="38"/>
      <c r="T108" s="66"/>
      <c r="AT108" s="20" t="s">
        <v>128</v>
      </c>
      <c r="AU108" s="20" t="s">
        <v>81</v>
      </c>
    </row>
    <row r="109" spans="2:65" s="11" customFormat="1" ht="13.5">
      <c r="B109" s="186"/>
      <c r="D109" s="182" t="s">
        <v>130</v>
      </c>
      <c r="E109" s="187" t="s">
        <v>5</v>
      </c>
      <c r="F109" s="188" t="s">
        <v>175</v>
      </c>
      <c r="H109" s="189">
        <v>45</v>
      </c>
      <c r="I109" s="190"/>
      <c r="L109" s="186"/>
      <c r="M109" s="191"/>
      <c r="N109" s="192"/>
      <c r="O109" s="192"/>
      <c r="P109" s="192"/>
      <c r="Q109" s="192"/>
      <c r="R109" s="192"/>
      <c r="S109" s="192"/>
      <c r="T109" s="193"/>
      <c r="AT109" s="187" t="s">
        <v>130</v>
      </c>
      <c r="AU109" s="187" t="s">
        <v>81</v>
      </c>
      <c r="AV109" s="11" t="s">
        <v>81</v>
      </c>
      <c r="AW109" s="11" t="s">
        <v>35</v>
      </c>
      <c r="AX109" s="11" t="s">
        <v>79</v>
      </c>
      <c r="AY109" s="187" t="s">
        <v>119</v>
      </c>
    </row>
    <row r="110" spans="2:65" s="1" customFormat="1" ht="16.5" customHeight="1">
      <c r="B110" s="169"/>
      <c r="C110" s="170" t="s">
        <v>176</v>
      </c>
      <c r="D110" s="170" t="s">
        <v>121</v>
      </c>
      <c r="E110" s="171" t="s">
        <v>177</v>
      </c>
      <c r="F110" s="172" t="s">
        <v>178</v>
      </c>
      <c r="G110" s="173" t="s">
        <v>124</v>
      </c>
      <c r="H110" s="174">
        <v>110.85</v>
      </c>
      <c r="I110" s="175"/>
      <c r="J110" s="176">
        <f>ROUND(I110*H110,2)</f>
        <v>0</v>
      </c>
      <c r="K110" s="172" t="s">
        <v>125</v>
      </c>
      <c r="L110" s="37"/>
      <c r="M110" s="177" t="s">
        <v>5</v>
      </c>
      <c r="N110" s="178" t="s">
        <v>42</v>
      </c>
      <c r="O110" s="38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20" t="s">
        <v>126</v>
      </c>
      <c r="AT110" s="20" t="s">
        <v>121</v>
      </c>
      <c r="AU110" s="20" t="s">
        <v>81</v>
      </c>
      <c r="AY110" s="20" t="s">
        <v>119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20" t="s">
        <v>79</v>
      </c>
      <c r="BK110" s="181">
        <f>ROUND(I110*H110,2)</f>
        <v>0</v>
      </c>
      <c r="BL110" s="20" t="s">
        <v>126</v>
      </c>
      <c r="BM110" s="20" t="s">
        <v>179</v>
      </c>
    </row>
    <row r="111" spans="2:65" s="1" customFormat="1" ht="54">
      <c r="B111" s="37"/>
      <c r="D111" s="182" t="s">
        <v>128</v>
      </c>
      <c r="F111" s="183" t="s">
        <v>180</v>
      </c>
      <c r="I111" s="184"/>
      <c r="L111" s="37"/>
      <c r="M111" s="185"/>
      <c r="N111" s="38"/>
      <c r="O111" s="38"/>
      <c r="P111" s="38"/>
      <c r="Q111" s="38"/>
      <c r="R111" s="38"/>
      <c r="S111" s="38"/>
      <c r="T111" s="66"/>
      <c r="AT111" s="20" t="s">
        <v>128</v>
      </c>
      <c r="AU111" s="20" t="s">
        <v>81</v>
      </c>
    </row>
    <row r="112" spans="2:65" s="11" customFormat="1" ht="13.5">
      <c r="B112" s="186"/>
      <c r="D112" s="182" t="s">
        <v>130</v>
      </c>
      <c r="E112" s="187" t="s">
        <v>5</v>
      </c>
      <c r="F112" s="188" t="s">
        <v>181</v>
      </c>
      <c r="H112" s="189">
        <v>9</v>
      </c>
      <c r="I112" s="190"/>
      <c r="L112" s="186"/>
      <c r="M112" s="191"/>
      <c r="N112" s="192"/>
      <c r="O112" s="192"/>
      <c r="P112" s="192"/>
      <c r="Q112" s="192"/>
      <c r="R112" s="192"/>
      <c r="S112" s="192"/>
      <c r="T112" s="193"/>
      <c r="AT112" s="187" t="s">
        <v>130</v>
      </c>
      <c r="AU112" s="187" t="s">
        <v>81</v>
      </c>
      <c r="AV112" s="11" t="s">
        <v>81</v>
      </c>
      <c r="AW112" s="11" t="s">
        <v>35</v>
      </c>
      <c r="AX112" s="11" t="s">
        <v>71</v>
      </c>
      <c r="AY112" s="187" t="s">
        <v>119</v>
      </c>
    </row>
    <row r="113" spans="2:65" s="11" customFormat="1" ht="13.5">
      <c r="B113" s="186"/>
      <c r="D113" s="182" t="s">
        <v>130</v>
      </c>
      <c r="E113" s="187" t="s">
        <v>5</v>
      </c>
      <c r="F113" s="188" t="s">
        <v>182</v>
      </c>
      <c r="H113" s="189">
        <v>89.1</v>
      </c>
      <c r="I113" s="190"/>
      <c r="L113" s="186"/>
      <c r="M113" s="191"/>
      <c r="N113" s="192"/>
      <c r="O113" s="192"/>
      <c r="P113" s="192"/>
      <c r="Q113" s="192"/>
      <c r="R113" s="192"/>
      <c r="S113" s="192"/>
      <c r="T113" s="193"/>
      <c r="AT113" s="187" t="s">
        <v>130</v>
      </c>
      <c r="AU113" s="187" t="s">
        <v>81</v>
      </c>
      <c r="AV113" s="11" t="s">
        <v>81</v>
      </c>
      <c r="AW113" s="11" t="s">
        <v>35</v>
      </c>
      <c r="AX113" s="11" t="s">
        <v>71</v>
      </c>
      <c r="AY113" s="187" t="s">
        <v>119</v>
      </c>
    </row>
    <row r="114" spans="2:65" s="11" customFormat="1" ht="13.5">
      <c r="B114" s="186"/>
      <c r="D114" s="182" t="s">
        <v>130</v>
      </c>
      <c r="E114" s="187" t="s">
        <v>5</v>
      </c>
      <c r="F114" s="188" t="s">
        <v>183</v>
      </c>
      <c r="H114" s="189">
        <v>12.75</v>
      </c>
      <c r="I114" s="190"/>
      <c r="L114" s="186"/>
      <c r="M114" s="191"/>
      <c r="N114" s="192"/>
      <c r="O114" s="192"/>
      <c r="P114" s="192"/>
      <c r="Q114" s="192"/>
      <c r="R114" s="192"/>
      <c r="S114" s="192"/>
      <c r="T114" s="193"/>
      <c r="AT114" s="187" t="s">
        <v>130</v>
      </c>
      <c r="AU114" s="187" t="s">
        <v>81</v>
      </c>
      <c r="AV114" s="11" t="s">
        <v>81</v>
      </c>
      <c r="AW114" s="11" t="s">
        <v>35</v>
      </c>
      <c r="AX114" s="11" t="s">
        <v>71</v>
      </c>
      <c r="AY114" s="187" t="s">
        <v>119</v>
      </c>
    </row>
    <row r="115" spans="2:65" s="1" customFormat="1" ht="16.5" customHeight="1">
      <c r="B115" s="169"/>
      <c r="C115" s="170" t="s">
        <v>184</v>
      </c>
      <c r="D115" s="170" t="s">
        <v>121</v>
      </c>
      <c r="E115" s="171" t="s">
        <v>185</v>
      </c>
      <c r="F115" s="172" t="s">
        <v>186</v>
      </c>
      <c r="G115" s="173" t="s">
        <v>166</v>
      </c>
      <c r="H115" s="174">
        <v>275.39999999999998</v>
      </c>
      <c r="I115" s="175"/>
      <c r="J115" s="176">
        <f>ROUND(I115*H115,2)</f>
        <v>0</v>
      </c>
      <c r="K115" s="172" t="s">
        <v>125</v>
      </c>
      <c r="L115" s="37"/>
      <c r="M115" s="177" t="s">
        <v>5</v>
      </c>
      <c r="N115" s="178" t="s">
        <v>42</v>
      </c>
      <c r="O115" s="38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20" t="s">
        <v>126</v>
      </c>
      <c r="AT115" s="20" t="s">
        <v>121</v>
      </c>
      <c r="AU115" s="20" t="s">
        <v>81</v>
      </c>
      <c r="AY115" s="20" t="s">
        <v>119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0" t="s">
        <v>79</v>
      </c>
      <c r="BK115" s="181">
        <f>ROUND(I115*H115,2)</f>
        <v>0</v>
      </c>
      <c r="BL115" s="20" t="s">
        <v>126</v>
      </c>
      <c r="BM115" s="20" t="s">
        <v>187</v>
      </c>
    </row>
    <row r="116" spans="2:65" s="1" customFormat="1" ht="67.5">
      <c r="B116" s="37"/>
      <c r="D116" s="182" t="s">
        <v>128</v>
      </c>
      <c r="F116" s="183" t="s">
        <v>188</v>
      </c>
      <c r="I116" s="184"/>
      <c r="L116" s="37"/>
      <c r="M116" s="185"/>
      <c r="N116" s="38"/>
      <c r="O116" s="38"/>
      <c r="P116" s="38"/>
      <c r="Q116" s="38"/>
      <c r="R116" s="38"/>
      <c r="S116" s="38"/>
      <c r="T116" s="66"/>
      <c r="AT116" s="20" t="s">
        <v>128</v>
      </c>
      <c r="AU116" s="20" t="s">
        <v>81</v>
      </c>
    </row>
    <row r="117" spans="2:65" s="11" customFormat="1" ht="13.5">
      <c r="B117" s="186"/>
      <c r="D117" s="182" t="s">
        <v>130</v>
      </c>
      <c r="E117" s="187" t="s">
        <v>5</v>
      </c>
      <c r="F117" s="188" t="s">
        <v>189</v>
      </c>
      <c r="H117" s="189">
        <v>275.39999999999998</v>
      </c>
      <c r="I117" s="190"/>
      <c r="L117" s="186"/>
      <c r="M117" s="191"/>
      <c r="N117" s="192"/>
      <c r="O117" s="192"/>
      <c r="P117" s="192"/>
      <c r="Q117" s="192"/>
      <c r="R117" s="192"/>
      <c r="S117" s="192"/>
      <c r="T117" s="193"/>
      <c r="AT117" s="187" t="s">
        <v>130</v>
      </c>
      <c r="AU117" s="187" t="s">
        <v>81</v>
      </c>
      <c r="AV117" s="11" t="s">
        <v>81</v>
      </c>
      <c r="AW117" s="11" t="s">
        <v>35</v>
      </c>
      <c r="AX117" s="11" t="s">
        <v>79</v>
      </c>
      <c r="AY117" s="187" t="s">
        <v>119</v>
      </c>
    </row>
    <row r="118" spans="2:65" s="1" customFormat="1" ht="16.5" customHeight="1">
      <c r="B118" s="169"/>
      <c r="C118" s="170" t="s">
        <v>190</v>
      </c>
      <c r="D118" s="170" t="s">
        <v>121</v>
      </c>
      <c r="E118" s="171" t="s">
        <v>191</v>
      </c>
      <c r="F118" s="172" t="s">
        <v>192</v>
      </c>
      <c r="G118" s="173" t="s">
        <v>166</v>
      </c>
      <c r="H118" s="174">
        <v>270</v>
      </c>
      <c r="I118" s="175"/>
      <c r="J118" s="176">
        <f>ROUND(I118*H118,2)</f>
        <v>0</v>
      </c>
      <c r="K118" s="172" t="s">
        <v>125</v>
      </c>
      <c r="L118" s="37"/>
      <c r="M118" s="177" t="s">
        <v>5</v>
      </c>
      <c r="N118" s="178" t="s">
        <v>42</v>
      </c>
      <c r="O118" s="38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0" t="s">
        <v>126</v>
      </c>
      <c r="AT118" s="20" t="s">
        <v>121</v>
      </c>
      <c r="AU118" s="20" t="s">
        <v>81</v>
      </c>
      <c r="AY118" s="20" t="s">
        <v>119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0" t="s">
        <v>79</v>
      </c>
      <c r="BK118" s="181">
        <f>ROUND(I118*H118,2)</f>
        <v>0</v>
      </c>
      <c r="BL118" s="20" t="s">
        <v>126</v>
      </c>
      <c r="BM118" s="20" t="s">
        <v>193</v>
      </c>
    </row>
    <row r="119" spans="2:65" s="1" customFormat="1" ht="67.5">
      <c r="B119" s="37"/>
      <c r="D119" s="182" t="s">
        <v>128</v>
      </c>
      <c r="F119" s="183" t="s">
        <v>188</v>
      </c>
      <c r="I119" s="184"/>
      <c r="L119" s="37"/>
      <c r="M119" s="185"/>
      <c r="N119" s="38"/>
      <c r="O119" s="38"/>
      <c r="P119" s="38"/>
      <c r="Q119" s="38"/>
      <c r="R119" s="38"/>
      <c r="S119" s="38"/>
      <c r="T119" s="66"/>
      <c r="AT119" s="20" t="s">
        <v>128</v>
      </c>
      <c r="AU119" s="20" t="s">
        <v>81</v>
      </c>
    </row>
    <row r="120" spans="2:65" s="11" customFormat="1" ht="13.5">
      <c r="B120" s="186"/>
      <c r="D120" s="182" t="s">
        <v>130</v>
      </c>
      <c r="E120" s="187" t="s">
        <v>5</v>
      </c>
      <c r="F120" s="188" t="s">
        <v>194</v>
      </c>
      <c r="H120" s="189">
        <v>270</v>
      </c>
      <c r="I120" s="190"/>
      <c r="L120" s="186"/>
      <c r="M120" s="191"/>
      <c r="N120" s="192"/>
      <c r="O120" s="192"/>
      <c r="P120" s="192"/>
      <c r="Q120" s="192"/>
      <c r="R120" s="192"/>
      <c r="S120" s="192"/>
      <c r="T120" s="193"/>
      <c r="AT120" s="187" t="s">
        <v>130</v>
      </c>
      <c r="AU120" s="187" t="s">
        <v>81</v>
      </c>
      <c r="AV120" s="11" t="s">
        <v>81</v>
      </c>
      <c r="AW120" s="11" t="s">
        <v>35</v>
      </c>
      <c r="AX120" s="11" t="s">
        <v>79</v>
      </c>
      <c r="AY120" s="187" t="s">
        <v>119</v>
      </c>
    </row>
    <row r="121" spans="2:65" s="1" customFormat="1" ht="16.5" customHeight="1">
      <c r="B121" s="169"/>
      <c r="C121" s="170" t="s">
        <v>195</v>
      </c>
      <c r="D121" s="170" t="s">
        <v>121</v>
      </c>
      <c r="E121" s="171" t="s">
        <v>196</v>
      </c>
      <c r="F121" s="172" t="s">
        <v>197</v>
      </c>
      <c r="G121" s="173" t="s">
        <v>166</v>
      </c>
      <c r="H121" s="174">
        <v>270</v>
      </c>
      <c r="I121" s="175"/>
      <c r="J121" s="176">
        <f>ROUND(I121*H121,2)</f>
        <v>0</v>
      </c>
      <c r="K121" s="172" t="s">
        <v>125</v>
      </c>
      <c r="L121" s="37"/>
      <c r="M121" s="177" t="s">
        <v>5</v>
      </c>
      <c r="N121" s="178" t="s">
        <v>42</v>
      </c>
      <c r="O121" s="38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0" t="s">
        <v>126</v>
      </c>
      <c r="AT121" s="20" t="s">
        <v>121</v>
      </c>
      <c r="AU121" s="20" t="s">
        <v>81</v>
      </c>
      <c r="AY121" s="20" t="s">
        <v>119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0" t="s">
        <v>79</v>
      </c>
      <c r="BK121" s="181">
        <f>ROUND(I121*H121,2)</f>
        <v>0</v>
      </c>
      <c r="BL121" s="20" t="s">
        <v>126</v>
      </c>
      <c r="BM121" s="20" t="s">
        <v>198</v>
      </c>
    </row>
    <row r="122" spans="2:65" s="1" customFormat="1" ht="121.5">
      <c r="B122" s="37"/>
      <c r="D122" s="182" t="s">
        <v>128</v>
      </c>
      <c r="F122" s="183" t="s">
        <v>199</v>
      </c>
      <c r="I122" s="184"/>
      <c r="L122" s="37"/>
      <c r="M122" s="185"/>
      <c r="N122" s="38"/>
      <c r="O122" s="38"/>
      <c r="P122" s="38"/>
      <c r="Q122" s="38"/>
      <c r="R122" s="38"/>
      <c r="S122" s="38"/>
      <c r="T122" s="66"/>
      <c r="AT122" s="20" t="s">
        <v>128</v>
      </c>
      <c r="AU122" s="20" t="s">
        <v>81</v>
      </c>
    </row>
    <row r="123" spans="2:65" s="11" customFormat="1" ht="13.5">
      <c r="B123" s="186"/>
      <c r="D123" s="182" t="s">
        <v>130</v>
      </c>
      <c r="E123" s="187" t="s">
        <v>5</v>
      </c>
      <c r="F123" s="188" t="s">
        <v>200</v>
      </c>
      <c r="H123" s="189">
        <v>270</v>
      </c>
      <c r="I123" s="190"/>
      <c r="L123" s="186"/>
      <c r="M123" s="191"/>
      <c r="N123" s="192"/>
      <c r="O123" s="192"/>
      <c r="P123" s="192"/>
      <c r="Q123" s="192"/>
      <c r="R123" s="192"/>
      <c r="S123" s="192"/>
      <c r="T123" s="193"/>
      <c r="AT123" s="187" t="s">
        <v>130</v>
      </c>
      <c r="AU123" s="187" t="s">
        <v>81</v>
      </c>
      <c r="AV123" s="11" t="s">
        <v>81</v>
      </c>
      <c r="AW123" s="11" t="s">
        <v>35</v>
      </c>
      <c r="AX123" s="11" t="s">
        <v>79</v>
      </c>
      <c r="AY123" s="187" t="s">
        <v>119</v>
      </c>
    </row>
    <row r="124" spans="2:65" s="1" customFormat="1" ht="16.5" customHeight="1">
      <c r="B124" s="169"/>
      <c r="C124" s="170" t="s">
        <v>201</v>
      </c>
      <c r="D124" s="170" t="s">
        <v>121</v>
      </c>
      <c r="E124" s="171" t="s">
        <v>202</v>
      </c>
      <c r="F124" s="172" t="s">
        <v>203</v>
      </c>
      <c r="G124" s="173" t="s">
        <v>166</v>
      </c>
      <c r="H124" s="174">
        <v>275.39999999999998</v>
      </c>
      <c r="I124" s="175"/>
      <c r="J124" s="176">
        <f>ROUND(I124*H124,2)</f>
        <v>0</v>
      </c>
      <c r="K124" s="172" t="s">
        <v>125</v>
      </c>
      <c r="L124" s="37"/>
      <c r="M124" s="177" t="s">
        <v>5</v>
      </c>
      <c r="N124" s="178" t="s">
        <v>42</v>
      </c>
      <c r="O124" s="38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0" t="s">
        <v>126</v>
      </c>
      <c r="AT124" s="20" t="s">
        <v>121</v>
      </c>
      <c r="AU124" s="20" t="s">
        <v>81</v>
      </c>
      <c r="AY124" s="20" t="s">
        <v>119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0" t="s">
        <v>79</v>
      </c>
      <c r="BK124" s="181">
        <f>ROUND(I124*H124,2)</f>
        <v>0</v>
      </c>
      <c r="BL124" s="20" t="s">
        <v>126</v>
      </c>
      <c r="BM124" s="20" t="s">
        <v>204</v>
      </c>
    </row>
    <row r="125" spans="2:65" s="1" customFormat="1" ht="135">
      <c r="B125" s="37"/>
      <c r="D125" s="182" t="s">
        <v>128</v>
      </c>
      <c r="F125" s="183" t="s">
        <v>205</v>
      </c>
      <c r="I125" s="184"/>
      <c r="L125" s="37"/>
      <c r="M125" s="185"/>
      <c r="N125" s="38"/>
      <c r="O125" s="38"/>
      <c r="P125" s="38"/>
      <c r="Q125" s="38"/>
      <c r="R125" s="38"/>
      <c r="S125" s="38"/>
      <c r="T125" s="66"/>
      <c r="AT125" s="20" t="s">
        <v>128</v>
      </c>
      <c r="AU125" s="20" t="s">
        <v>81</v>
      </c>
    </row>
    <row r="126" spans="2:65" s="11" customFormat="1" ht="13.5">
      <c r="B126" s="186"/>
      <c r="D126" s="182" t="s">
        <v>130</v>
      </c>
      <c r="E126" s="187" t="s">
        <v>5</v>
      </c>
      <c r="F126" s="188" t="s">
        <v>206</v>
      </c>
      <c r="H126" s="189">
        <v>275.39999999999998</v>
      </c>
      <c r="I126" s="190"/>
      <c r="L126" s="186"/>
      <c r="M126" s="191"/>
      <c r="N126" s="192"/>
      <c r="O126" s="192"/>
      <c r="P126" s="192"/>
      <c r="Q126" s="192"/>
      <c r="R126" s="192"/>
      <c r="S126" s="192"/>
      <c r="T126" s="193"/>
      <c r="AT126" s="187" t="s">
        <v>130</v>
      </c>
      <c r="AU126" s="187" t="s">
        <v>81</v>
      </c>
      <c r="AV126" s="11" t="s">
        <v>81</v>
      </c>
      <c r="AW126" s="11" t="s">
        <v>35</v>
      </c>
      <c r="AX126" s="11" t="s">
        <v>79</v>
      </c>
      <c r="AY126" s="187" t="s">
        <v>119</v>
      </c>
    </row>
    <row r="127" spans="2:65" s="1" customFormat="1" ht="16.5" customHeight="1">
      <c r="B127" s="169"/>
      <c r="C127" s="170" t="s">
        <v>207</v>
      </c>
      <c r="D127" s="170" t="s">
        <v>121</v>
      </c>
      <c r="E127" s="171" t="s">
        <v>208</v>
      </c>
      <c r="F127" s="172" t="s">
        <v>209</v>
      </c>
      <c r="G127" s="173" t="s">
        <v>166</v>
      </c>
      <c r="H127" s="174">
        <v>77.2</v>
      </c>
      <c r="I127" s="175"/>
      <c r="J127" s="176">
        <f>ROUND(I127*H127,2)</f>
        <v>0</v>
      </c>
      <c r="K127" s="172" t="s">
        <v>125</v>
      </c>
      <c r="L127" s="37"/>
      <c r="M127" s="177" t="s">
        <v>5</v>
      </c>
      <c r="N127" s="178" t="s">
        <v>42</v>
      </c>
      <c r="O127" s="38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0" t="s">
        <v>126</v>
      </c>
      <c r="AT127" s="20" t="s">
        <v>121</v>
      </c>
      <c r="AU127" s="20" t="s">
        <v>81</v>
      </c>
      <c r="AY127" s="20" t="s">
        <v>119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0" t="s">
        <v>79</v>
      </c>
      <c r="BK127" s="181">
        <f>ROUND(I127*H127,2)</f>
        <v>0</v>
      </c>
      <c r="BL127" s="20" t="s">
        <v>126</v>
      </c>
      <c r="BM127" s="20" t="s">
        <v>210</v>
      </c>
    </row>
    <row r="128" spans="2:65" s="1" customFormat="1" ht="162">
      <c r="B128" s="37"/>
      <c r="D128" s="182" t="s">
        <v>128</v>
      </c>
      <c r="F128" s="183" t="s">
        <v>211</v>
      </c>
      <c r="I128" s="184"/>
      <c r="L128" s="37"/>
      <c r="M128" s="185"/>
      <c r="N128" s="38"/>
      <c r="O128" s="38"/>
      <c r="P128" s="38"/>
      <c r="Q128" s="38"/>
      <c r="R128" s="38"/>
      <c r="S128" s="38"/>
      <c r="T128" s="66"/>
      <c r="AT128" s="20" t="s">
        <v>128</v>
      </c>
      <c r="AU128" s="20" t="s">
        <v>81</v>
      </c>
    </row>
    <row r="129" spans="2:65" s="11" customFormat="1" ht="13.5">
      <c r="B129" s="186"/>
      <c r="D129" s="182" t="s">
        <v>130</v>
      </c>
      <c r="E129" s="187" t="s">
        <v>5</v>
      </c>
      <c r="F129" s="188" t="s">
        <v>212</v>
      </c>
      <c r="H129" s="189">
        <v>77.2</v>
      </c>
      <c r="I129" s="190"/>
      <c r="L129" s="186"/>
      <c r="M129" s="191"/>
      <c r="N129" s="192"/>
      <c r="O129" s="192"/>
      <c r="P129" s="192"/>
      <c r="Q129" s="192"/>
      <c r="R129" s="192"/>
      <c r="S129" s="192"/>
      <c r="T129" s="193"/>
      <c r="AT129" s="187" t="s">
        <v>130</v>
      </c>
      <c r="AU129" s="187" t="s">
        <v>81</v>
      </c>
      <c r="AV129" s="11" t="s">
        <v>81</v>
      </c>
      <c r="AW129" s="11" t="s">
        <v>35</v>
      </c>
      <c r="AX129" s="11" t="s">
        <v>71</v>
      </c>
      <c r="AY129" s="187" t="s">
        <v>119</v>
      </c>
    </row>
    <row r="130" spans="2:65" s="1" customFormat="1" ht="25.5" customHeight="1">
      <c r="B130" s="169"/>
      <c r="C130" s="170" t="s">
        <v>11</v>
      </c>
      <c r="D130" s="170" t="s">
        <v>121</v>
      </c>
      <c r="E130" s="171" t="s">
        <v>213</v>
      </c>
      <c r="F130" s="172" t="s">
        <v>214</v>
      </c>
      <c r="G130" s="173" t="s">
        <v>166</v>
      </c>
      <c r="H130" s="174">
        <v>7.8</v>
      </c>
      <c r="I130" s="175"/>
      <c r="J130" s="176">
        <f>ROUND(I130*H130,2)</f>
        <v>0</v>
      </c>
      <c r="K130" s="172" t="s">
        <v>125</v>
      </c>
      <c r="L130" s="37"/>
      <c r="M130" s="177" t="s">
        <v>5</v>
      </c>
      <c r="N130" s="178" t="s">
        <v>42</v>
      </c>
      <c r="O130" s="38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20" t="s">
        <v>126</v>
      </c>
      <c r="AT130" s="20" t="s">
        <v>121</v>
      </c>
      <c r="AU130" s="20" t="s">
        <v>81</v>
      </c>
      <c r="AY130" s="20" t="s">
        <v>119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0" t="s">
        <v>79</v>
      </c>
      <c r="BK130" s="181">
        <f>ROUND(I130*H130,2)</f>
        <v>0</v>
      </c>
      <c r="BL130" s="20" t="s">
        <v>126</v>
      </c>
      <c r="BM130" s="20" t="s">
        <v>215</v>
      </c>
    </row>
    <row r="131" spans="2:65" s="1" customFormat="1" ht="148.5">
      <c r="B131" s="37"/>
      <c r="D131" s="182" t="s">
        <v>128</v>
      </c>
      <c r="F131" s="183" t="s">
        <v>216</v>
      </c>
      <c r="I131" s="184"/>
      <c r="L131" s="37"/>
      <c r="M131" s="185"/>
      <c r="N131" s="38"/>
      <c r="O131" s="38"/>
      <c r="P131" s="38"/>
      <c r="Q131" s="38"/>
      <c r="R131" s="38"/>
      <c r="S131" s="38"/>
      <c r="T131" s="66"/>
      <c r="AT131" s="20" t="s">
        <v>128</v>
      </c>
      <c r="AU131" s="20" t="s">
        <v>81</v>
      </c>
    </row>
    <row r="132" spans="2:65" s="11" customFormat="1" ht="13.5">
      <c r="B132" s="186"/>
      <c r="D132" s="182" t="s">
        <v>130</v>
      </c>
      <c r="E132" s="187" t="s">
        <v>5</v>
      </c>
      <c r="F132" s="188" t="s">
        <v>217</v>
      </c>
      <c r="H132" s="189">
        <v>7.8</v>
      </c>
      <c r="I132" s="190"/>
      <c r="L132" s="186"/>
      <c r="M132" s="191"/>
      <c r="N132" s="192"/>
      <c r="O132" s="192"/>
      <c r="P132" s="192"/>
      <c r="Q132" s="192"/>
      <c r="R132" s="192"/>
      <c r="S132" s="192"/>
      <c r="T132" s="193"/>
      <c r="AT132" s="187" t="s">
        <v>130</v>
      </c>
      <c r="AU132" s="187" t="s">
        <v>81</v>
      </c>
      <c r="AV132" s="11" t="s">
        <v>81</v>
      </c>
      <c r="AW132" s="11" t="s">
        <v>35</v>
      </c>
      <c r="AX132" s="11" t="s">
        <v>71</v>
      </c>
      <c r="AY132" s="187" t="s">
        <v>119</v>
      </c>
    </row>
    <row r="133" spans="2:65" s="1" customFormat="1" ht="16.5" customHeight="1">
      <c r="B133" s="169"/>
      <c r="C133" s="170" t="s">
        <v>218</v>
      </c>
      <c r="D133" s="170" t="s">
        <v>121</v>
      </c>
      <c r="E133" s="171" t="s">
        <v>219</v>
      </c>
      <c r="F133" s="172" t="s">
        <v>220</v>
      </c>
      <c r="G133" s="173" t="s">
        <v>142</v>
      </c>
      <c r="H133" s="174">
        <v>91</v>
      </c>
      <c r="I133" s="175"/>
      <c r="J133" s="176">
        <f>ROUND(I133*H133,2)</f>
        <v>0</v>
      </c>
      <c r="K133" s="172" t="s">
        <v>125</v>
      </c>
      <c r="L133" s="37"/>
      <c r="M133" s="177" t="s">
        <v>5</v>
      </c>
      <c r="N133" s="178" t="s">
        <v>42</v>
      </c>
      <c r="O133" s="38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20" t="s">
        <v>126</v>
      </c>
      <c r="AT133" s="20" t="s">
        <v>121</v>
      </c>
      <c r="AU133" s="20" t="s">
        <v>81</v>
      </c>
      <c r="AY133" s="20" t="s">
        <v>119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0" t="s">
        <v>79</v>
      </c>
      <c r="BK133" s="181">
        <f>ROUND(I133*H133,2)</f>
        <v>0</v>
      </c>
      <c r="BL133" s="20" t="s">
        <v>126</v>
      </c>
      <c r="BM133" s="20" t="s">
        <v>221</v>
      </c>
    </row>
    <row r="134" spans="2:65" s="1" customFormat="1" ht="40.5">
      <c r="B134" s="37"/>
      <c r="D134" s="182" t="s">
        <v>128</v>
      </c>
      <c r="F134" s="183" t="s">
        <v>222</v>
      </c>
      <c r="I134" s="184"/>
      <c r="L134" s="37"/>
      <c r="M134" s="185"/>
      <c r="N134" s="38"/>
      <c r="O134" s="38"/>
      <c r="P134" s="38"/>
      <c r="Q134" s="38"/>
      <c r="R134" s="38"/>
      <c r="S134" s="38"/>
      <c r="T134" s="66"/>
      <c r="AT134" s="20" t="s">
        <v>128</v>
      </c>
      <c r="AU134" s="20" t="s">
        <v>81</v>
      </c>
    </row>
    <row r="135" spans="2:65" s="11" customFormat="1" ht="13.5">
      <c r="B135" s="186"/>
      <c r="D135" s="182" t="s">
        <v>130</v>
      </c>
      <c r="E135" s="187" t="s">
        <v>5</v>
      </c>
      <c r="F135" s="188" t="s">
        <v>223</v>
      </c>
      <c r="H135" s="189">
        <v>85</v>
      </c>
      <c r="I135" s="190"/>
      <c r="L135" s="186"/>
      <c r="M135" s="191"/>
      <c r="N135" s="192"/>
      <c r="O135" s="192"/>
      <c r="P135" s="192"/>
      <c r="Q135" s="192"/>
      <c r="R135" s="192"/>
      <c r="S135" s="192"/>
      <c r="T135" s="193"/>
      <c r="AT135" s="187" t="s">
        <v>130</v>
      </c>
      <c r="AU135" s="187" t="s">
        <v>81</v>
      </c>
      <c r="AV135" s="11" t="s">
        <v>81</v>
      </c>
      <c r="AW135" s="11" t="s">
        <v>35</v>
      </c>
      <c r="AX135" s="11" t="s">
        <v>71</v>
      </c>
      <c r="AY135" s="187" t="s">
        <v>119</v>
      </c>
    </row>
    <row r="136" spans="2:65" s="11" customFormat="1" ht="13.5">
      <c r="B136" s="186"/>
      <c r="D136" s="182" t="s">
        <v>130</v>
      </c>
      <c r="E136" s="187" t="s">
        <v>5</v>
      </c>
      <c r="F136" s="188" t="s">
        <v>224</v>
      </c>
      <c r="H136" s="189">
        <v>6</v>
      </c>
      <c r="I136" s="190"/>
      <c r="L136" s="186"/>
      <c r="M136" s="191"/>
      <c r="N136" s="192"/>
      <c r="O136" s="192"/>
      <c r="P136" s="192"/>
      <c r="Q136" s="192"/>
      <c r="R136" s="192"/>
      <c r="S136" s="192"/>
      <c r="T136" s="193"/>
      <c r="AT136" s="187" t="s">
        <v>130</v>
      </c>
      <c r="AU136" s="187" t="s">
        <v>81</v>
      </c>
      <c r="AV136" s="11" t="s">
        <v>81</v>
      </c>
      <c r="AW136" s="11" t="s">
        <v>35</v>
      </c>
      <c r="AX136" s="11" t="s">
        <v>71</v>
      </c>
      <c r="AY136" s="187" t="s">
        <v>119</v>
      </c>
    </row>
    <row r="137" spans="2:65" s="10" customFormat="1" ht="29.85" customHeight="1">
      <c r="B137" s="156"/>
      <c r="D137" s="157" t="s">
        <v>70</v>
      </c>
      <c r="E137" s="167" t="s">
        <v>176</v>
      </c>
      <c r="F137" s="167" t="s">
        <v>225</v>
      </c>
      <c r="I137" s="159"/>
      <c r="J137" s="168">
        <f>BK137</f>
        <v>0</v>
      </c>
      <c r="L137" s="156"/>
      <c r="M137" s="161"/>
      <c r="N137" s="162"/>
      <c r="O137" s="162"/>
      <c r="P137" s="163">
        <f>SUM(P138:P157)</f>
        <v>0</v>
      </c>
      <c r="Q137" s="162"/>
      <c r="R137" s="163">
        <f>SUM(R138:R157)</f>
        <v>0</v>
      </c>
      <c r="S137" s="162"/>
      <c r="T137" s="164">
        <f>SUM(T138:T157)</f>
        <v>0</v>
      </c>
      <c r="AR137" s="157" t="s">
        <v>79</v>
      </c>
      <c r="AT137" s="165" t="s">
        <v>70</v>
      </c>
      <c r="AU137" s="165" t="s">
        <v>79</v>
      </c>
      <c r="AY137" s="157" t="s">
        <v>119</v>
      </c>
      <c r="BK137" s="166">
        <f>SUM(BK138:BK157)</f>
        <v>0</v>
      </c>
    </row>
    <row r="138" spans="2:65" s="1" customFormat="1" ht="25.5" customHeight="1">
      <c r="B138" s="169"/>
      <c r="C138" s="170" t="s">
        <v>226</v>
      </c>
      <c r="D138" s="170" t="s">
        <v>121</v>
      </c>
      <c r="E138" s="171" t="s">
        <v>227</v>
      </c>
      <c r="F138" s="172" t="s">
        <v>228</v>
      </c>
      <c r="G138" s="173" t="s">
        <v>229</v>
      </c>
      <c r="H138" s="174">
        <v>1</v>
      </c>
      <c r="I138" s="175"/>
      <c r="J138" s="176">
        <f>ROUND(I138*H138,2)</f>
        <v>0</v>
      </c>
      <c r="K138" s="172" t="s">
        <v>125</v>
      </c>
      <c r="L138" s="37"/>
      <c r="M138" s="177" t="s">
        <v>5</v>
      </c>
      <c r="N138" s="178" t="s">
        <v>42</v>
      </c>
      <c r="O138" s="38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20" t="s">
        <v>126</v>
      </c>
      <c r="AT138" s="20" t="s">
        <v>121</v>
      </c>
      <c r="AU138" s="20" t="s">
        <v>81</v>
      </c>
      <c r="AY138" s="20" t="s">
        <v>119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0" t="s">
        <v>79</v>
      </c>
      <c r="BK138" s="181">
        <f>ROUND(I138*H138,2)</f>
        <v>0</v>
      </c>
      <c r="BL138" s="20" t="s">
        <v>126</v>
      </c>
      <c r="BM138" s="20" t="s">
        <v>230</v>
      </c>
    </row>
    <row r="139" spans="2:65" s="1" customFormat="1" ht="27">
      <c r="B139" s="37"/>
      <c r="D139" s="182" t="s">
        <v>128</v>
      </c>
      <c r="F139" s="183" t="s">
        <v>231</v>
      </c>
      <c r="I139" s="184"/>
      <c r="L139" s="37"/>
      <c r="M139" s="185"/>
      <c r="N139" s="38"/>
      <c r="O139" s="38"/>
      <c r="P139" s="38"/>
      <c r="Q139" s="38"/>
      <c r="R139" s="38"/>
      <c r="S139" s="38"/>
      <c r="T139" s="66"/>
      <c r="AT139" s="20" t="s">
        <v>128</v>
      </c>
      <c r="AU139" s="20" t="s">
        <v>81</v>
      </c>
    </row>
    <row r="140" spans="2:65" s="1" customFormat="1" ht="25.5" customHeight="1">
      <c r="B140" s="169"/>
      <c r="C140" s="170" t="s">
        <v>232</v>
      </c>
      <c r="D140" s="170" t="s">
        <v>121</v>
      </c>
      <c r="E140" s="171" t="s">
        <v>233</v>
      </c>
      <c r="F140" s="172" t="s">
        <v>234</v>
      </c>
      <c r="G140" s="173" t="s">
        <v>229</v>
      </c>
      <c r="H140" s="174">
        <v>1</v>
      </c>
      <c r="I140" s="175"/>
      <c r="J140" s="176">
        <f>ROUND(I140*H140,2)</f>
        <v>0</v>
      </c>
      <c r="K140" s="172" t="s">
        <v>125</v>
      </c>
      <c r="L140" s="37"/>
      <c r="M140" s="177" t="s">
        <v>5</v>
      </c>
      <c r="N140" s="178" t="s">
        <v>42</v>
      </c>
      <c r="O140" s="38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20" t="s">
        <v>126</v>
      </c>
      <c r="AT140" s="20" t="s">
        <v>121</v>
      </c>
      <c r="AU140" s="20" t="s">
        <v>81</v>
      </c>
      <c r="AY140" s="20" t="s">
        <v>119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0" t="s">
        <v>79</v>
      </c>
      <c r="BK140" s="181">
        <f>ROUND(I140*H140,2)</f>
        <v>0</v>
      </c>
      <c r="BL140" s="20" t="s">
        <v>126</v>
      </c>
      <c r="BM140" s="20" t="s">
        <v>235</v>
      </c>
    </row>
    <row r="141" spans="2:65" s="1" customFormat="1" ht="54">
      <c r="B141" s="37"/>
      <c r="D141" s="182" t="s">
        <v>128</v>
      </c>
      <c r="F141" s="183" t="s">
        <v>236</v>
      </c>
      <c r="I141" s="184"/>
      <c r="L141" s="37"/>
      <c r="M141" s="185"/>
      <c r="N141" s="38"/>
      <c r="O141" s="38"/>
      <c r="P141" s="38"/>
      <c r="Q141" s="38"/>
      <c r="R141" s="38"/>
      <c r="S141" s="38"/>
      <c r="T141" s="66"/>
      <c r="AT141" s="20" t="s">
        <v>128</v>
      </c>
      <c r="AU141" s="20" t="s">
        <v>81</v>
      </c>
    </row>
    <row r="142" spans="2:65" s="1" customFormat="1" ht="16.5" customHeight="1">
      <c r="B142" s="169"/>
      <c r="C142" s="170" t="s">
        <v>237</v>
      </c>
      <c r="D142" s="170" t="s">
        <v>121</v>
      </c>
      <c r="E142" s="171" t="s">
        <v>238</v>
      </c>
      <c r="F142" s="172" t="s">
        <v>239</v>
      </c>
      <c r="G142" s="173" t="s">
        <v>166</v>
      </c>
      <c r="H142" s="174">
        <v>6</v>
      </c>
      <c r="I142" s="175"/>
      <c r="J142" s="176">
        <f>ROUND(I142*H142,2)</f>
        <v>0</v>
      </c>
      <c r="K142" s="172" t="s">
        <v>125</v>
      </c>
      <c r="L142" s="37"/>
      <c r="M142" s="177" t="s">
        <v>5</v>
      </c>
      <c r="N142" s="178" t="s">
        <v>42</v>
      </c>
      <c r="O142" s="38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0" t="s">
        <v>126</v>
      </c>
      <c r="AT142" s="20" t="s">
        <v>121</v>
      </c>
      <c r="AU142" s="20" t="s">
        <v>81</v>
      </c>
      <c r="AY142" s="20" t="s">
        <v>119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0" t="s">
        <v>79</v>
      </c>
      <c r="BK142" s="181">
        <f>ROUND(I142*H142,2)</f>
        <v>0</v>
      </c>
      <c r="BL142" s="20" t="s">
        <v>126</v>
      </c>
      <c r="BM142" s="20" t="s">
        <v>240</v>
      </c>
    </row>
    <row r="143" spans="2:65" s="1" customFormat="1" ht="54">
      <c r="B143" s="37"/>
      <c r="D143" s="182" t="s">
        <v>128</v>
      </c>
      <c r="F143" s="183" t="s">
        <v>241</v>
      </c>
      <c r="I143" s="184"/>
      <c r="L143" s="37"/>
      <c r="M143" s="185"/>
      <c r="N143" s="38"/>
      <c r="O143" s="38"/>
      <c r="P143" s="38"/>
      <c r="Q143" s="38"/>
      <c r="R143" s="38"/>
      <c r="S143" s="38"/>
      <c r="T143" s="66"/>
      <c r="AT143" s="20" t="s">
        <v>128</v>
      </c>
      <c r="AU143" s="20" t="s">
        <v>81</v>
      </c>
    </row>
    <row r="144" spans="2:65" s="11" customFormat="1" ht="13.5">
      <c r="B144" s="186"/>
      <c r="D144" s="182" t="s">
        <v>130</v>
      </c>
      <c r="E144" s="187" t="s">
        <v>5</v>
      </c>
      <c r="F144" s="188" t="s">
        <v>242</v>
      </c>
      <c r="H144" s="189">
        <v>2.5</v>
      </c>
      <c r="I144" s="190"/>
      <c r="L144" s="186"/>
      <c r="M144" s="191"/>
      <c r="N144" s="192"/>
      <c r="O144" s="192"/>
      <c r="P144" s="192"/>
      <c r="Q144" s="192"/>
      <c r="R144" s="192"/>
      <c r="S144" s="192"/>
      <c r="T144" s="193"/>
      <c r="AT144" s="187" t="s">
        <v>130</v>
      </c>
      <c r="AU144" s="187" t="s">
        <v>81</v>
      </c>
      <c r="AV144" s="11" t="s">
        <v>81</v>
      </c>
      <c r="AW144" s="11" t="s">
        <v>35</v>
      </c>
      <c r="AX144" s="11" t="s">
        <v>71</v>
      </c>
      <c r="AY144" s="187" t="s">
        <v>119</v>
      </c>
    </row>
    <row r="145" spans="2:65" s="11" customFormat="1" ht="13.5">
      <c r="B145" s="186"/>
      <c r="D145" s="182" t="s">
        <v>130</v>
      </c>
      <c r="E145" s="187" t="s">
        <v>5</v>
      </c>
      <c r="F145" s="188" t="s">
        <v>243</v>
      </c>
      <c r="H145" s="189">
        <v>2</v>
      </c>
      <c r="I145" s="190"/>
      <c r="L145" s="186"/>
      <c r="M145" s="191"/>
      <c r="N145" s="192"/>
      <c r="O145" s="192"/>
      <c r="P145" s="192"/>
      <c r="Q145" s="192"/>
      <c r="R145" s="192"/>
      <c r="S145" s="192"/>
      <c r="T145" s="193"/>
      <c r="AT145" s="187" t="s">
        <v>130</v>
      </c>
      <c r="AU145" s="187" t="s">
        <v>81</v>
      </c>
      <c r="AV145" s="11" t="s">
        <v>81</v>
      </c>
      <c r="AW145" s="11" t="s">
        <v>35</v>
      </c>
      <c r="AX145" s="11" t="s">
        <v>71</v>
      </c>
      <c r="AY145" s="187" t="s">
        <v>119</v>
      </c>
    </row>
    <row r="146" spans="2:65" s="11" customFormat="1" ht="13.5">
      <c r="B146" s="186"/>
      <c r="D146" s="182" t="s">
        <v>130</v>
      </c>
      <c r="E146" s="187" t="s">
        <v>5</v>
      </c>
      <c r="F146" s="188" t="s">
        <v>244</v>
      </c>
      <c r="H146" s="189">
        <v>1.5</v>
      </c>
      <c r="I146" s="190"/>
      <c r="L146" s="186"/>
      <c r="M146" s="191"/>
      <c r="N146" s="192"/>
      <c r="O146" s="192"/>
      <c r="P146" s="192"/>
      <c r="Q146" s="192"/>
      <c r="R146" s="192"/>
      <c r="S146" s="192"/>
      <c r="T146" s="193"/>
      <c r="AT146" s="187" t="s">
        <v>130</v>
      </c>
      <c r="AU146" s="187" t="s">
        <v>81</v>
      </c>
      <c r="AV146" s="11" t="s">
        <v>81</v>
      </c>
      <c r="AW146" s="11" t="s">
        <v>35</v>
      </c>
      <c r="AX146" s="11" t="s">
        <v>71</v>
      </c>
      <c r="AY146" s="187" t="s">
        <v>119</v>
      </c>
    </row>
    <row r="147" spans="2:65" s="1" customFormat="1" ht="16.5" customHeight="1">
      <c r="B147" s="169"/>
      <c r="C147" s="170" t="s">
        <v>245</v>
      </c>
      <c r="D147" s="170" t="s">
        <v>121</v>
      </c>
      <c r="E147" s="171" t="s">
        <v>246</v>
      </c>
      <c r="F147" s="172" t="s">
        <v>247</v>
      </c>
      <c r="G147" s="173" t="s">
        <v>166</v>
      </c>
      <c r="H147" s="174">
        <v>6</v>
      </c>
      <c r="I147" s="175"/>
      <c r="J147" s="176">
        <f>ROUND(I147*H147,2)</f>
        <v>0</v>
      </c>
      <c r="K147" s="172" t="s">
        <v>125</v>
      </c>
      <c r="L147" s="37"/>
      <c r="M147" s="177" t="s">
        <v>5</v>
      </c>
      <c r="N147" s="178" t="s">
        <v>42</v>
      </c>
      <c r="O147" s="38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0" t="s">
        <v>126</v>
      </c>
      <c r="AT147" s="20" t="s">
        <v>121</v>
      </c>
      <c r="AU147" s="20" t="s">
        <v>81</v>
      </c>
      <c r="AY147" s="20" t="s">
        <v>119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0" t="s">
        <v>79</v>
      </c>
      <c r="BK147" s="181">
        <f>ROUND(I147*H147,2)</f>
        <v>0</v>
      </c>
      <c r="BL147" s="20" t="s">
        <v>126</v>
      </c>
      <c r="BM147" s="20" t="s">
        <v>248</v>
      </c>
    </row>
    <row r="148" spans="2:65" s="1" customFormat="1" ht="54">
      <c r="B148" s="37"/>
      <c r="D148" s="182" t="s">
        <v>128</v>
      </c>
      <c r="F148" s="183" t="s">
        <v>241</v>
      </c>
      <c r="I148" s="184"/>
      <c r="L148" s="37"/>
      <c r="M148" s="185"/>
      <c r="N148" s="38"/>
      <c r="O148" s="38"/>
      <c r="P148" s="38"/>
      <c r="Q148" s="38"/>
      <c r="R148" s="38"/>
      <c r="S148" s="38"/>
      <c r="T148" s="66"/>
      <c r="AT148" s="20" t="s">
        <v>128</v>
      </c>
      <c r="AU148" s="20" t="s">
        <v>81</v>
      </c>
    </row>
    <row r="149" spans="2:65" s="1" customFormat="1" ht="16.5" customHeight="1">
      <c r="B149" s="169"/>
      <c r="C149" s="170" t="s">
        <v>10</v>
      </c>
      <c r="D149" s="170" t="s">
        <v>121</v>
      </c>
      <c r="E149" s="171" t="s">
        <v>249</v>
      </c>
      <c r="F149" s="172" t="s">
        <v>250</v>
      </c>
      <c r="G149" s="173" t="s">
        <v>142</v>
      </c>
      <c r="H149" s="174">
        <v>43</v>
      </c>
      <c r="I149" s="175"/>
      <c r="J149" s="176">
        <f>ROUND(I149*H149,2)</f>
        <v>0</v>
      </c>
      <c r="K149" s="172" t="s">
        <v>125</v>
      </c>
      <c r="L149" s="37"/>
      <c r="M149" s="177" t="s">
        <v>5</v>
      </c>
      <c r="N149" s="178" t="s">
        <v>42</v>
      </c>
      <c r="O149" s="38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0" t="s">
        <v>126</v>
      </c>
      <c r="AT149" s="20" t="s">
        <v>121</v>
      </c>
      <c r="AU149" s="20" t="s">
        <v>81</v>
      </c>
      <c r="AY149" s="20" t="s">
        <v>119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0" t="s">
        <v>79</v>
      </c>
      <c r="BK149" s="181">
        <f>ROUND(I149*H149,2)</f>
        <v>0</v>
      </c>
      <c r="BL149" s="20" t="s">
        <v>126</v>
      </c>
      <c r="BM149" s="20" t="s">
        <v>251</v>
      </c>
    </row>
    <row r="150" spans="2:65" s="1" customFormat="1" ht="40.5">
      <c r="B150" s="37"/>
      <c r="D150" s="182" t="s">
        <v>128</v>
      </c>
      <c r="F150" s="183" t="s">
        <v>252</v>
      </c>
      <c r="I150" s="184"/>
      <c r="L150" s="37"/>
      <c r="M150" s="185"/>
      <c r="N150" s="38"/>
      <c r="O150" s="38"/>
      <c r="P150" s="38"/>
      <c r="Q150" s="38"/>
      <c r="R150" s="38"/>
      <c r="S150" s="38"/>
      <c r="T150" s="66"/>
      <c r="AT150" s="20" t="s">
        <v>128</v>
      </c>
      <c r="AU150" s="20" t="s">
        <v>81</v>
      </c>
    </row>
    <row r="151" spans="2:65" s="11" customFormat="1" ht="13.5">
      <c r="B151" s="186"/>
      <c r="D151" s="182" t="s">
        <v>130</v>
      </c>
      <c r="E151" s="187" t="s">
        <v>5</v>
      </c>
      <c r="F151" s="188" t="s">
        <v>253</v>
      </c>
      <c r="H151" s="189">
        <v>43</v>
      </c>
      <c r="I151" s="190"/>
      <c r="L151" s="186"/>
      <c r="M151" s="191"/>
      <c r="N151" s="192"/>
      <c r="O151" s="192"/>
      <c r="P151" s="192"/>
      <c r="Q151" s="192"/>
      <c r="R151" s="192"/>
      <c r="S151" s="192"/>
      <c r="T151" s="193"/>
      <c r="AT151" s="187" t="s">
        <v>130</v>
      </c>
      <c r="AU151" s="187" t="s">
        <v>81</v>
      </c>
      <c r="AV151" s="11" t="s">
        <v>81</v>
      </c>
      <c r="AW151" s="11" t="s">
        <v>35</v>
      </c>
      <c r="AX151" s="11" t="s">
        <v>79</v>
      </c>
      <c r="AY151" s="187" t="s">
        <v>119</v>
      </c>
    </row>
    <row r="152" spans="2:65" s="1" customFormat="1" ht="16.5" customHeight="1">
      <c r="B152" s="169"/>
      <c r="C152" s="170" t="s">
        <v>254</v>
      </c>
      <c r="D152" s="170" t="s">
        <v>121</v>
      </c>
      <c r="E152" s="171" t="s">
        <v>255</v>
      </c>
      <c r="F152" s="172" t="s">
        <v>256</v>
      </c>
      <c r="G152" s="173" t="s">
        <v>142</v>
      </c>
      <c r="H152" s="174">
        <v>85</v>
      </c>
      <c r="I152" s="175"/>
      <c r="J152" s="176">
        <f>ROUND(I152*H152,2)</f>
        <v>0</v>
      </c>
      <c r="K152" s="172" t="s">
        <v>125</v>
      </c>
      <c r="L152" s="37"/>
      <c r="M152" s="177" t="s">
        <v>5</v>
      </c>
      <c r="N152" s="178" t="s">
        <v>42</v>
      </c>
      <c r="O152" s="38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0" t="s">
        <v>126</v>
      </c>
      <c r="AT152" s="20" t="s">
        <v>121</v>
      </c>
      <c r="AU152" s="20" t="s">
        <v>81</v>
      </c>
      <c r="AY152" s="20" t="s">
        <v>119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0" t="s">
        <v>79</v>
      </c>
      <c r="BK152" s="181">
        <f>ROUND(I152*H152,2)</f>
        <v>0</v>
      </c>
      <c r="BL152" s="20" t="s">
        <v>126</v>
      </c>
      <c r="BM152" s="20" t="s">
        <v>257</v>
      </c>
    </row>
    <row r="153" spans="2:65" s="1" customFormat="1" ht="54">
      <c r="B153" s="37"/>
      <c r="D153" s="182" t="s">
        <v>128</v>
      </c>
      <c r="F153" s="183" t="s">
        <v>258</v>
      </c>
      <c r="I153" s="184"/>
      <c r="L153" s="37"/>
      <c r="M153" s="185"/>
      <c r="N153" s="38"/>
      <c r="O153" s="38"/>
      <c r="P153" s="38"/>
      <c r="Q153" s="38"/>
      <c r="R153" s="38"/>
      <c r="S153" s="38"/>
      <c r="T153" s="66"/>
      <c r="AT153" s="20" t="s">
        <v>128</v>
      </c>
      <c r="AU153" s="20" t="s">
        <v>81</v>
      </c>
    </row>
    <row r="154" spans="2:65" s="11" customFormat="1" ht="13.5">
      <c r="B154" s="186"/>
      <c r="D154" s="182" t="s">
        <v>130</v>
      </c>
      <c r="E154" s="187" t="s">
        <v>5</v>
      </c>
      <c r="F154" s="188" t="s">
        <v>259</v>
      </c>
      <c r="H154" s="189">
        <v>85</v>
      </c>
      <c r="I154" s="190"/>
      <c r="L154" s="186"/>
      <c r="M154" s="191"/>
      <c r="N154" s="192"/>
      <c r="O154" s="192"/>
      <c r="P154" s="192"/>
      <c r="Q154" s="192"/>
      <c r="R154" s="192"/>
      <c r="S154" s="192"/>
      <c r="T154" s="193"/>
      <c r="AT154" s="187" t="s">
        <v>130</v>
      </c>
      <c r="AU154" s="187" t="s">
        <v>81</v>
      </c>
      <c r="AV154" s="11" t="s">
        <v>81</v>
      </c>
      <c r="AW154" s="11" t="s">
        <v>35</v>
      </c>
      <c r="AX154" s="11" t="s">
        <v>79</v>
      </c>
      <c r="AY154" s="187" t="s">
        <v>119</v>
      </c>
    </row>
    <row r="155" spans="2:65" s="1" customFormat="1" ht="16.5" customHeight="1">
      <c r="B155" s="169"/>
      <c r="C155" s="170" t="s">
        <v>260</v>
      </c>
      <c r="D155" s="170" t="s">
        <v>121</v>
      </c>
      <c r="E155" s="171" t="s">
        <v>261</v>
      </c>
      <c r="F155" s="172" t="s">
        <v>262</v>
      </c>
      <c r="G155" s="173" t="s">
        <v>142</v>
      </c>
      <c r="H155" s="174">
        <v>6</v>
      </c>
      <c r="I155" s="175"/>
      <c r="J155" s="176">
        <f>ROUND(I155*H155,2)</f>
        <v>0</v>
      </c>
      <c r="K155" s="172" t="s">
        <v>125</v>
      </c>
      <c r="L155" s="37"/>
      <c r="M155" s="177" t="s">
        <v>5</v>
      </c>
      <c r="N155" s="178" t="s">
        <v>42</v>
      </c>
      <c r="O155" s="38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0" t="s">
        <v>126</v>
      </c>
      <c r="AT155" s="20" t="s">
        <v>121</v>
      </c>
      <c r="AU155" s="20" t="s">
        <v>81</v>
      </c>
      <c r="AY155" s="20" t="s">
        <v>119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0" t="s">
        <v>79</v>
      </c>
      <c r="BK155" s="181">
        <f>ROUND(I155*H155,2)</f>
        <v>0</v>
      </c>
      <c r="BL155" s="20" t="s">
        <v>126</v>
      </c>
      <c r="BM155" s="20" t="s">
        <v>263</v>
      </c>
    </row>
    <row r="156" spans="2:65" s="1" customFormat="1" ht="40.5">
      <c r="B156" s="37"/>
      <c r="D156" s="182" t="s">
        <v>128</v>
      </c>
      <c r="F156" s="183" t="s">
        <v>264</v>
      </c>
      <c r="I156" s="184"/>
      <c r="L156" s="37"/>
      <c r="M156" s="185"/>
      <c r="N156" s="38"/>
      <c r="O156" s="38"/>
      <c r="P156" s="38"/>
      <c r="Q156" s="38"/>
      <c r="R156" s="38"/>
      <c r="S156" s="38"/>
      <c r="T156" s="66"/>
      <c r="AT156" s="20" t="s">
        <v>128</v>
      </c>
      <c r="AU156" s="20" t="s">
        <v>81</v>
      </c>
    </row>
    <row r="157" spans="2:65" s="11" customFormat="1" ht="13.5">
      <c r="B157" s="186"/>
      <c r="D157" s="182" t="s">
        <v>130</v>
      </c>
      <c r="E157" s="187" t="s">
        <v>5</v>
      </c>
      <c r="F157" s="188" t="s">
        <v>265</v>
      </c>
      <c r="H157" s="189">
        <v>6</v>
      </c>
      <c r="I157" s="190"/>
      <c r="L157" s="186"/>
      <c r="M157" s="191"/>
      <c r="N157" s="192"/>
      <c r="O157" s="192"/>
      <c r="P157" s="192"/>
      <c r="Q157" s="192"/>
      <c r="R157" s="192"/>
      <c r="S157" s="192"/>
      <c r="T157" s="193"/>
      <c r="AT157" s="187" t="s">
        <v>130</v>
      </c>
      <c r="AU157" s="187" t="s">
        <v>81</v>
      </c>
      <c r="AV157" s="11" t="s">
        <v>81</v>
      </c>
      <c r="AW157" s="11" t="s">
        <v>35</v>
      </c>
      <c r="AX157" s="11" t="s">
        <v>79</v>
      </c>
      <c r="AY157" s="187" t="s">
        <v>119</v>
      </c>
    </row>
    <row r="158" spans="2:65" s="10" customFormat="1" ht="29.85" customHeight="1">
      <c r="B158" s="156"/>
      <c r="D158" s="157" t="s">
        <v>70</v>
      </c>
      <c r="E158" s="167" t="s">
        <v>266</v>
      </c>
      <c r="F158" s="167" t="s">
        <v>267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SUM(P159:P162)</f>
        <v>0</v>
      </c>
      <c r="Q158" s="162"/>
      <c r="R158" s="163">
        <f>SUM(R159:R162)</f>
        <v>0</v>
      </c>
      <c r="S158" s="162"/>
      <c r="T158" s="164">
        <f>SUM(T159:T162)</f>
        <v>0</v>
      </c>
      <c r="AR158" s="157" t="s">
        <v>126</v>
      </c>
      <c r="AT158" s="165" t="s">
        <v>70</v>
      </c>
      <c r="AU158" s="165" t="s">
        <v>79</v>
      </c>
      <c r="AY158" s="157" t="s">
        <v>119</v>
      </c>
      <c r="BK158" s="166">
        <f>SUM(BK159:BK162)</f>
        <v>0</v>
      </c>
    </row>
    <row r="159" spans="2:65" s="1" customFormat="1" ht="16.5" customHeight="1">
      <c r="B159" s="169"/>
      <c r="C159" s="170" t="s">
        <v>268</v>
      </c>
      <c r="D159" s="170" t="s">
        <v>121</v>
      </c>
      <c r="E159" s="171" t="s">
        <v>269</v>
      </c>
      <c r="F159" s="172" t="s">
        <v>270</v>
      </c>
      <c r="G159" s="173" t="s">
        <v>124</v>
      </c>
      <c r="H159" s="174">
        <v>1.5</v>
      </c>
      <c r="I159" s="175"/>
      <c r="J159" s="176">
        <f>ROUND(I159*H159,2)</f>
        <v>0</v>
      </c>
      <c r="K159" s="172" t="s">
        <v>5</v>
      </c>
      <c r="L159" s="37"/>
      <c r="M159" s="177" t="s">
        <v>5</v>
      </c>
      <c r="N159" s="178" t="s">
        <v>42</v>
      </c>
      <c r="O159" s="38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0" t="s">
        <v>271</v>
      </c>
      <c r="AT159" s="20" t="s">
        <v>121</v>
      </c>
      <c r="AU159" s="20" t="s">
        <v>81</v>
      </c>
      <c r="AY159" s="20" t="s">
        <v>119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0" t="s">
        <v>79</v>
      </c>
      <c r="BK159" s="181">
        <f>ROUND(I159*H159,2)</f>
        <v>0</v>
      </c>
      <c r="BL159" s="20" t="s">
        <v>271</v>
      </c>
      <c r="BM159" s="20" t="s">
        <v>272</v>
      </c>
    </row>
    <row r="160" spans="2:65" s="1" customFormat="1" ht="13.5">
      <c r="B160" s="37"/>
      <c r="D160" s="182" t="s">
        <v>128</v>
      </c>
      <c r="F160" s="183" t="s">
        <v>273</v>
      </c>
      <c r="I160" s="184"/>
      <c r="L160" s="37"/>
      <c r="M160" s="185"/>
      <c r="N160" s="38"/>
      <c r="O160" s="38"/>
      <c r="P160" s="38"/>
      <c r="Q160" s="38"/>
      <c r="R160" s="38"/>
      <c r="S160" s="38"/>
      <c r="T160" s="66"/>
      <c r="AT160" s="20" t="s">
        <v>128</v>
      </c>
      <c r="AU160" s="20" t="s">
        <v>81</v>
      </c>
    </row>
    <row r="161" spans="2:65" s="1" customFormat="1" ht="16.5" customHeight="1">
      <c r="B161" s="169"/>
      <c r="C161" s="170" t="s">
        <v>274</v>
      </c>
      <c r="D161" s="170" t="s">
        <v>121</v>
      </c>
      <c r="E161" s="171" t="s">
        <v>275</v>
      </c>
      <c r="F161" s="172" t="s">
        <v>276</v>
      </c>
      <c r="G161" s="173" t="s">
        <v>124</v>
      </c>
      <c r="H161" s="174">
        <v>58.95</v>
      </c>
      <c r="I161" s="175"/>
      <c r="J161" s="176">
        <f>ROUND(I161*H161,2)</f>
        <v>0</v>
      </c>
      <c r="K161" s="172" t="s">
        <v>277</v>
      </c>
      <c r="L161" s="37"/>
      <c r="M161" s="177" t="s">
        <v>5</v>
      </c>
      <c r="N161" s="178" t="s">
        <v>42</v>
      </c>
      <c r="O161" s="38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0" t="s">
        <v>271</v>
      </c>
      <c r="AT161" s="20" t="s">
        <v>121</v>
      </c>
      <c r="AU161" s="20" t="s">
        <v>81</v>
      </c>
      <c r="AY161" s="20" t="s">
        <v>119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0" t="s">
        <v>79</v>
      </c>
      <c r="BK161" s="181">
        <f>ROUND(I161*H161,2)</f>
        <v>0</v>
      </c>
      <c r="BL161" s="20" t="s">
        <v>271</v>
      </c>
      <c r="BM161" s="20" t="s">
        <v>278</v>
      </c>
    </row>
    <row r="162" spans="2:65" s="1" customFormat="1" ht="13.5">
      <c r="B162" s="37"/>
      <c r="D162" s="182" t="s">
        <v>128</v>
      </c>
      <c r="F162" s="183" t="s">
        <v>273</v>
      </c>
      <c r="I162" s="184"/>
      <c r="L162" s="37"/>
      <c r="M162" s="195"/>
      <c r="N162" s="196"/>
      <c r="O162" s="196"/>
      <c r="P162" s="196"/>
      <c r="Q162" s="196"/>
      <c r="R162" s="196"/>
      <c r="S162" s="196"/>
      <c r="T162" s="197"/>
      <c r="AT162" s="20" t="s">
        <v>128</v>
      </c>
      <c r="AU162" s="20" t="s">
        <v>81</v>
      </c>
    </row>
    <row r="163" spans="2:65" s="1" customFormat="1" ht="6.95" customHeight="1">
      <c r="B163" s="52"/>
      <c r="C163" s="53"/>
      <c r="D163" s="53"/>
      <c r="E163" s="53"/>
      <c r="F163" s="53"/>
      <c r="G163" s="53"/>
      <c r="H163" s="53"/>
      <c r="I163" s="123"/>
      <c r="J163" s="53"/>
      <c r="K163" s="53"/>
      <c r="L163" s="37"/>
    </row>
  </sheetData>
  <autoFilter ref="C80:K162" xr:uid="{00000000-0009-0000-0000-000001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85</v>
      </c>
      <c r="G1" s="243" t="s">
        <v>86</v>
      </c>
      <c r="H1" s="243"/>
      <c r="I1" s="99"/>
      <c r="J1" s="98" t="s">
        <v>87</v>
      </c>
      <c r="K1" s="97" t="s">
        <v>88</v>
      </c>
      <c r="L1" s="98" t="s">
        <v>89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0" t="s">
        <v>84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35" t="str">
        <f>'Rekapitulace stavby'!K6</f>
        <v>III/32916 Poděbrady, ul. Revoluční - SO102</v>
      </c>
      <c r="F7" s="236"/>
      <c r="G7" s="236"/>
      <c r="H7" s="236"/>
      <c r="I7" s="101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237" t="s">
        <v>279</v>
      </c>
      <c r="F9" s="238"/>
      <c r="G9" s="238"/>
      <c r="H9" s="238"/>
      <c r="I9" s="102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10. 8. 2017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03" t="s">
        <v>28</v>
      </c>
      <c r="J20" s="31" t="s">
        <v>33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3" t="s">
        <v>29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05" t="s">
        <v>5</v>
      </c>
      <c r="F24" s="205"/>
      <c r="G24" s="205"/>
      <c r="H24" s="205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37</v>
      </c>
      <c r="E27" s="38"/>
      <c r="F27" s="38"/>
      <c r="G27" s="38"/>
      <c r="H27" s="38"/>
      <c r="I27" s="102"/>
      <c r="J27" s="112">
        <f>ROUND(J78,2)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3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4">
        <f>ROUND(SUM(BE78:BE97), 2)</f>
        <v>0</v>
      </c>
      <c r="G30" s="38"/>
      <c r="H30" s="38"/>
      <c r="I30" s="115">
        <v>0.21</v>
      </c>
      <c r="J30" s="114">
        <f>ROUND(ROUND((SUM(BE78:BE97)),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4">
        <f>ROUND(SUM(BF78:BF97), 2)</f>
        <v>0</v>
      </c>
      <c r="G31" s="38"/>
      <c r="H31" s="38"/>
      <c r="I31" s="115">
        <v>0.15</v>
      </c>
      <c r="J31" s="114">
        <f>ROUND(ROUND((SUM(BF78:BF97)),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4">
        <f>ROUND(SUM(BG78:BG97),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4">
        <f>ROUND(SUM(BH78:BH97),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4">
        <f>ROUND(SUM(BI78:BI97),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47</v>
      </c>
      <c r="E36" s="67"/>
      <c r="F36" s="67"/>
      <c r="G36" s="118" t="s">
        <v>48</v>
      </c>
      <c r="H36" s="119" t="s">
        <v>49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35" t="str">
        <f>E7</f>
        <v>III/32916 Poděbrady, ul. Revoluční - SO102</v>
      </c>
      <c r="F45" s="236"/>
      <c r="G45" s="236"/>
      <c r="H45" s="236"/>
      <c r="I45" s="102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237" t="str">
        <f>E9</f>
        <v>00 - Všeobecné podmínky</v>
      </c>
      <c r="F47" s="238"/>
      <c r="G47" s="238"/>
      <c r="H47" s="238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03" t="s">
        <v>25</v>
      </c>
      <c r="J49" s="104" t="str">
        <f>IF(J12="","",J12)</f>
        <v>10. 8. 2017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3" t="s">
        <v>32</v>
      </c>
      <c r="J51" s="205" t="str">
        <f>E21</f>
        <v>Forvia CZ, s.r.o.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94</v>
      </c>
      <c r="D54" s="116"/>
      <c r="E54" s="116"/>
      <c r="F54" s="116"/>
      <c r="G54" s="116"/>
      <c r="H54" s="116"/>
      <c r="I54" s="127"/>
      <c r="J54" s="128" t="s">
        <v>95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96</v>
      </c>
      <c r="D56" s="38"/>
      <c r="E56" s="38"/>
      <c r="F56" s="38"/>
      <c r="G56" s="38"/>
      <c r="H56" s="38"/>
      <c r="I56" s="102"/>
      <c r="J56" s="112">
        <f>J78</f>
        <v>0</v>
      </c>
      <c r="K56" s="41"/>
      <c r="AU56" s="20" t="s">
        <v>97</v>
      </c>
    </row>
    <row r="57" spans="2:47" s="7" customFormat="1" ht="24.95" customHeight="1">
      <c r="B57" s="131"/>
      <c r="C57" s="132"/>
      <c r="D57" s="133" t="s">
        <v>98</v>
      </c>
      <c r="E57" s="134"/>
      <c r="F57" s="134"/>
      <c r="G57" s="134"/>
      <c r="H57" s="134"/>
      <c r="I57" s="135"/>
      <c r="J57" s="136">
        <f>J79</f>
        <v>0</v>
      </c>
      <c r="K57" s="137"/>
    </row>
    <row r="58" spans="2:47" s="8" customFormat="1" ht="19.899999999999999" customHeight="1">
      <c r="B58" s="138"/>
      <c r="C58" s="139"/>
      <c r="D58" s="140" t="s">
        <v>102</v>
      </c>
      <c r="E58" s="141"/>
      <c r="F58" s="141"/>
      <c r="G58" s="141"/>
      <c r="H58" s="141"/>
      <c r="I58" s="142"/>
      <c r="J58" s="143">
        <f>J80</f>
        <v>0</v>
      </c>
      <c r="K58" s="144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02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23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4"/>
      <c r="J64" s="56"/>
      <c r="K64" s="56"/>
      <c r="L64" s="37"/>
    </row>
    <row r="65" spans="2:63" s="1" customFormat="1" ht="36.950000000000003" customHeight="1">
      <c r="B65" s="37"/>
      <c r="C65" s="57" t="s">
        <v>103</v>
      </c>
      <c r="L65" s="37"/>
    </row>
    <row r="66" spans="2:63" s="1" customFormat="1" ht="6.95" customHeight="1">
      <c r="B66" s="37"/>
      <c r="L66" s="37"/>
    </row>
    <row r="67" spans="2:63" s="1" customFormat="1" ht="14.45" customHeight="1">
      <c r="B67" s="37"/>
      <c r="C67" s="59" t="s">
        <v>19</v>
      </c>
      <c r="L67" s="37"/>
    </row>
    <row r="68" spans="2:63" s="1" customFormat="1" ht="16.5" customHeight="1">
      <c r="B68" s="37"/>
      <c r="E68" s="240" t="str">
        <f>E7</f>
        <v>III/32916 Poděbrady, ul. Revoluční - SO102</v>
      </c>
      <c r="F68" s="241"/>
      <c r="G68" s="241"/>
      <c r="H68" s="241"/>
      <c r="L68" s="37"/>
    </row>
    <row r="69" spans="2:63" s="1" customFormat="1" ht="14.45" customHeight="1">
      <c r="B69" s="37"/>
      <c r="C69" s="59" t="s">
        <v>91</v>
      </c>
      <c r="L69" s="37"/>
    </row>
    <row r="70" spans="2:63" s="1" customFormat="1" ht="17.25" customHeight="1">
      <c r="B70" s="37"/>
      <c r="E70" s="216" t="str">
        <f>E9</f>
        <v>00 - Všeobecné podmínky</v>
      </c>
      <c r="F70" s="242"/>
      <c r="G70" s="242"/>
      <c r="H70" s="242"/>
      <c r="L70" s="37"/>
    </row>
    <row r="71" spans="2:63" s="1" customFormat="1" ht="6.95" customHeight="1">
      <c r="B71" s="37"/>
      <c r="L71" s="37"/>
    </row>
    <row r="72" spans="2:63" s="1" customFormat="1" ht="18" customHeight="1">
      <c r="B72" s="37"/>
      <c r="C72" s="59" t="s">
        <v>23</v>
      </c>
      <c r="F72" s="145" t="str">
        <f>F12</f>
        <v xml:space="preserve"> </v>
      </c>
      <c r="I72" s="146" t="s">
        <v>25</v>
      </c>
      <c r="J72" s="63" t="str">
        <f>IF(J12="","",J12)</f>
        <v>10. 8. 2017</v>
      </c>
      <c r="L72" s="37"/>
    </row>
    <row r="73" spans="2:63" s="1" customFormat="1" ht="6.95" customHeight="1">
      <c r="B73" s="37"/>
      <c r="L73" s="37"/>
    </row>
    <row r="74" spans="2:63" s="1" customFormat="1">
      <c r="B74" s="37"/>
      <c r="C74" s="59" t="s">
        <v>27</v>
      </c>
      <c r="F74" s="145" t="str">
        <f>E15</f>
        <v xml:space="preserve"> </v>
      </c>
      <c r="I74" s="146" t="s">
        <v>32</v>
      </c>
      <c r="J74" s="145" t="str">
        <f>E21</f>
        <v>Forvia CZ, s.r.o.</v>
      </c>
      <c r="L74" s="37"/>
    </row>
    <row r="75" spans="2:63" s="1" customFormat="1" ht="14.45" customHeight="1">
      <c r="B75" s="37"/>
      <c r="C75" s="59" t="s">
        <v>30</v>
      </c>
      <c r="F75" s="145" t="str">
        <f>IF(E18="","",E18)</f>
        <v/>
      </c>
      <c r="L75" s="37"/>
    </row>
    <row r="76" spans="2:63" s="1" customFormat="1" ht="10.35" customHeight="1">
      <c r="B76" s="37"/>
      <c r="L76" s="37"/>
    </row>
    <row r="77" spans="2:63" s="9" customFormat="1" ht="29.25" customHeight="1">
      <c r="B77" s="147"/>
      <c r="C77" s="148" t="s">
        <v>104</v>
      </c>
      <c r="D77" s="149" t="s">
        <v>56</v>
      </c>
      <c r="E77" s="149" t="s">
        <v>52</v>
      </c>
      <c r="F77" s="149" t="s">
        <v>105</v>
      </c>
      <c r="G77" s="149" t="s">
        <v>106</v>
      </c>
      <c r="H77" s="149" t="s">
        <v>107</v>
      </c>
      <c r="I77" s="150" t="s">
        <v>108</v>
      </c>
      <c r="J77" s="149" t="s">
        <v>95</v>
      </c>
      <c r="K77" s="151" t="s">
        <v>109</v>
      </c>
      <c r="L77" s="147"/>
      <c r="M77" s="69" t="s">
        <v>110</v>
      </c>
      <c r="N77" s="70" t="s">
        <v>41</v>
      </c>
      <c r="O77" s="70" t="s">
        <v>111</v>
      </c>
      <c r="P77" s="70" t="s">
        <v>112</v>
      </c>
      <c r="Q77" s="70" t="s">
        <v>113</v>
      </c>
      <c r="R77" s="70" t="s">
        <v>114</v>
      </c>
      <c r="S77" s="70" t="s">
        <v>115</v>
      </c>
      <c r="T77" s="71" t="s">
        <v>116</v>
      </c>
    </row>
    <row r="78" spans="2:63" s="1" customFormat="1" ht="29.25" customHeight="1">
      <c r="B78" s="37"/>
      <c r="C78" s="73" t="s">
        <v>96</v>
      </c>
      <c r="J78" s="152">
        <f>BK78</f>
        <v>0</v>
      </c>
      <c r="L78" s="37"/>
      <c r="M78" s="72"/>
      <c r="N78" s="64"/>
      <c r="O78" s="64"/>
      <c r="P78" s="153">
        <f>P79</f>
        <v>0</v>
      </c>
      <c r="Q78" s="64"/>
      <c r="R78" s="153">
        <f>R79</f>
        <v>0</v>
      </c>
      <c r="S78" s="64"/>
      <c r="T78" s="154">
        <f>T79</f>
        <v>0</v>
      </c>
      <c r="AT78" s="20" t="s">
        <v>70</v>
      </c>
      <c r="AU78" s="20" t="s">
        <v>97</v>
      </c>
      <c r="BK78" s="155">
        <f>BK79</f>
        <v>0</v>
      </c>
    </row>
    <row r="79" spans="2:63" s="10" customFormat="1" ht="37.35" customHeight="1">
      <c r="B79" s="156"/>
      <c r="D79" s="157" t="s">
        <v>70</v>
      </c>
      <c r="E79" s="158" t="s">
        <v>117</v>
      </c>
      <c r="F79" s="158" t="s">
        <v>118</v>
      </c>
      <c r="I79" s="159"/>
      <c r="J79" s="160">
        <f>BK79</f>
        <v>0</v>
      </c>
      <c r="L79" s="156"/>
      <c r="M79" s="161"/>
      <c r="N79" s="162"/>
      <c r="O79" s="162"/>
      <c r="P79" s="163">
        <f>P80</f>
        <v>0</v>
      </c>
      <c r="Q79" s="162"/>
      <c r="R79" s="163">
        <f>R80</f>
        <v>0</v>
      </c>
      <c r="S79" s="162"/>
      <c r="T79" s="164">
        <f>T80</f>
        <v>0</v>
      </c>
      <c r="AR79" s="157" t="s">
        <v>126</v>
      </c>
      <c r="AT79" s="165" t="s">
        <v>70</v>
      </c>
      <c r="AU79" s="165" t="s">
        <v>71</v>
      </c>
      <c r="AY79" s="157" t="s">
        <v>119</v>
      </c>
      <c r="BK79" s="166">
        <f>BK80</f>
        <v>0</v>
      </c>
    </row>
    <row r="80" spans="2:63" s="10" customFormat="1" ht="19.899999999999999" customHeight="1">
      <c r="B80" s="156"/>
      <c r="D80" s="157" t="s">
        <v>70</v>
      </c>
      <c r="E80" s="167" t="s">
        <v>266</v>
      </c>
      <c r="F80" s="167" t="s">
        <v>267</v>
      </c>
      <c r="I80" s="159"/>
      <c r="J80" s="168">
        <f>BK80</f>
        <v>0</v>
      </c>
      <c r="L80" s="156"/>
      <c r="M80" s="161"/>
      <c r="N80" s="162"/>
      <c r="O80" s="162"/>
      <c r="P80" s="163">
        <f>SUM(P81:P97)</f>
        <v>0</v>
      </c>
      <c r="Q80" s="162"/>
      <c r="R80" s="163">
        <f>SUM(R81:R97)</f>
        <v>0</v>
      </c>
      <c r="S80" s="162"/>
      <c r="T80" s="164">
        <f>SUM(T81:T97)</f>
        <v>0</v>
      </c>
      <c r="AR80" s="157" t="s">
        <v>126</v>
      </c>
      <c r="AT80" s="165" t="s">
        <v>70</v>
      </c>
      <c r="AU80" s="165" t="s">
        <v>79</v>
      </c>
      <c r="AY80" s="157" t="s">
        <v>119</v>
      </c>
      <c r="BK80" s="166">
        <f>SUM(BK81:BK97)</f>
        <v>0</v>
      </c>
    </row>
    <row r="81" spans="2:65" s="1" customFormat="1" ht="16.5" customHeight="1">
      <c r="B81" s="169"/>
      <c r="C81" s="170" t="s">
        <v>79</v>
      </c>
      <c r="D81" s="170" t="s">
        <v>121</v>
      </c>
      <c r="E81" s="171" t="s">
        <v>280</v>
      </c>
      <c r="F81" s="172" t="s">
        <v>281</v>
      </c>
      <c r="G81" s="173" t="s">
        <v>282</v>
      </c>
      <c r="H81" s="174">
        <v>1</v>
      </c>
      <c r="I81" s="175"/>
      <c r="J81" s="176">
        <f>ROUND(I81*H81,2)</f>
        <v>0</v>
      </c>
      <c r="K81" s="172" t="s">
        <v>5</v>
      </c>
      <c r="L81" s="37"/>
      <c r="M81" s="177" t="s">
        <v>5</v>
      </c>
      <c r="N81" s="178" t="s">
        <v>42</v>
      </c>
      <c r="O81" s="38"/>
      <c r="P81" s="179">
        <f>O81*H81</f>
        <v>0</v>
      </c>
      <c r="Q81" s="179">
        <v>0</v>
      </c>
      <c r="R81" s="179">
        <f>Q81*H81</f>
        <v>0</v>
      </c>
      <c r="S81" s="179">
        <v>0</v>
      </c>
      <c r="T81" s="180">
        <f>S81*H81</f>
        <v>0</v>
      </c>
      <c r="AR81" s="20" t="s">
        <v>271</v>
      </c>
      <c r="AT81" s="20" t="s">
        <v>121</v>
      </c>
      <c r="AU81" s="20" t="s">
        <v>81</v>
      </c>
      <c r="AY81" s="20" t="s">
        <v>119</v>
      </c>
      <c r="BE81" s="181">
        <f>IF(N81="základní",J81,0)</f>
        <v>0</v>
      </c>
      <c r="BF81" s="181">
        <f>IF(N81="snížená",J81,0)</f>
        <v>0</v>
      </c>
      <c r="BG81" s="181">
        <f>IF(N81="zákl. přenesená",J81,0)</f>
        <v>0</v>
      </c>
      <c r="BH81" s="181">
        <f>IF(N81="sníž. přenesená",J81,0)</f>
        <v>0</v>
      </c>
      <c r="BI81" s="181">
        <f>IF(N81="nulová",J81,0)</f>
        <v>0</v>
      </c>
      <c r="BJ81" s="20" t="s">
        <v>79</v>
      </c>
      <c r="BK81" s="181">
        <f>ROUND(I81*H81,2)</f>
        <v>0</v>
      </c>
      <c r="BL81" s="20" t="s">
        <v>271</v>
      </c>
      <c r="BM81" s="20" t="s">
        <v>283</v>
      </c>
    </row>
    <row r="82" spans="2:65" s="1" customFormat="1" ht="13.5">
      <c r="B82" s="37"/>
      <c r="D82" s="182" t="s">
        <v>128</v>
      </c>
      <c r="F82" s="183" t="s">
        <v>284</v>
      </c>
      <c r="I82" s="184"/>
      <c r="L82" s="37"/>
      <c r="M82" s="185"/>
      <c r="N82" s="38"/>
      <c r="O82" s="38"/>
      <c r="P82" s="38"/>
      <c r="Q82" s="38"/>
      <c r="R82" s="38"/>
      <c r="S82" s="38"/>
      <c r="T82" s="66"/>
      <c r="AT82" s="20" t="s">
        <v>128</v>
      </c>
      <c r="AU82" s="20" t="s">
        <v>81</v>
      </c>
    </row>
    <row r="83" spans="2:65" s="1" customFormat="1" ht="25.5" customHeight="1">
      <c r="B83" s="169"/>
      <c r="C83" s="170" t="s">
        <v>81</v>
      </c>
      <c r="D83" s="170" t="s">
        <v>121</v>
      </c>
      <c r="E83" s="171" t="s">
        <v>285</v>
      </c>
      <c r="F83" s="172" t="s">
        <v>286</v>
      </c>
      <c r="G83" s="173" t="s">
        <v>287</v>
      </c>
      <c r="H83" s="174">
        <v>1</v>
      </c>
      <c r="I83" s="175"/>
      <c r="J83" s="176">
        <f>ROUND(I83*H83,2)</f>
        <v>0</v>
      </c>
      <c r="K83" s="172" t="s">
        <v>5</v>
      </c>
      <c r="L83" s="37"/>
      <c r="M83" s="177" t="s">
        <v>5</v>
      </c>
      <c r="N83" s="178" t="s">
        <v>42</v>
      </c>
      <c r="O83" s="38"/>
      <c r="P83" s="179">
        <f>O83*H83</f>
        <v>0</v>
      </c>
      <c r="Q83" s="179">
        <v>0</v>
      </c>
      <c r="R83" s="179">
        <f>Q83*H83</f>
        <v>0</v>
      </c>
      <c r="S83" s="179">
        <v>0</v>
      </c>
      <c r="T83" s="180">
        <f>S83*H83</f>
        <v>0</v>
      </c>
      <c r="AR83" s="20" t="s">
        <v>271</v>
      </c>
      <c r="AT83" s="20" t="s">
        <v>121</v>
      </c>
      <c r="AU83" s="20" t="s">
        <v>81</v>
      </c>
      <c r="AY83" s="20" t="s">
        <v>119</v>
      </c>
      <c r="BE83" s="181">
        <f>IF(N83="základní",J83,0)</f>
        <v>0</v>
      </c>
      <c r="BF83" s="181">
        <f>IF(N83="snížená",J83,0)</f>
        <v>0</v>
      </c>
      <c r="BG83" s="181">
        <f>IF(N83="zákl. přenesená",J83,0)</f>
        <v>0</v>
      </c>
      <c r="BH83" s="181">
        <f>IF(N83="sníž. přenesená",J83,0)</f>
        <v>0</v>
      </c>
      <c r="BI83" s="181">
        <f>IF(N83="nulová",J83,0)</f>
        <v>0</v>
      </c>
      <c r="BJ83" s="20" t="s">
        <v>79</v>
      </c>
      <c r="BK83" s="181">
        <f>ROUND(I83*H83,2)</f>
        <v>0</v>
      </c>
      <c r="BL83" s="20" t="s">
        <v>271</v>
      </c>
      <c r="BM83" s="20" t="s">
        <v>288</v>
      </c>
    </row>
    <row r="84" spans="2:65" s="1" customFormat="1" ht="27">
      <c r="B84" s="37"/>
      <c r="D84" s="182" t="s">
        <v>128</v>
      </c>
      <c r="F84" s="183" t="s">
        <v>289</v>
      </c>
      <c r="I84" s="184"/>
      <c r="L84" s="37"/>
      <c r="M84" s="185"/>
      <c r="N84" s="38"/>
      <c r="O84" s="38"/>
      <c r="P84" s="38"/>
      <c r="Q84" s="38"/>
      <c r="R84" s="38"/>
      <c r="S84" s="38"/>
      <c r="T84" s="66"/>
      <c r="AT84" s="20" t="s">
        <v>128</v>
      </c>
      <c r="AU84" s="20" t="s">
        <v>81</v>
      </c>
    </row>
    <row r="85" spans="2:65" s="1" customFormat="1" ht="16.5" customHeight="1">
      <c r="B85" s="169"/>
      <c r="C85" s="170" t="s">
        <v>139</v>
      </c>
      <c r="D85" s="170" t="s">
        <v>121</v>
      </c>
      <c r="E85" s="171" t="s">
        <v>290</v>
      </c>
      <c r="F85" s="172" t="s">
        <v>291</v>
      </c>
      <c r="G85" s="173" t="s">
        <v>287</v>
      </c>
      <c r="H85" s="174">
        <v>1</v>
      </c>
      <c r="I85" s="175"/>
      <c r="J85" s="176">
        <f>ROUND(I85*H85,2)</f>
        <v>0</v>
      </c>
      <c r="K85" s="172" t="s">
        <v>125</v>
      </c>
      <c r="L85" s="37"/>
      <c r="M85" s="177" t="s">
        <v>5</v>
      </c>
      <c r="N85" s="178" t="s">
        <v>42</v>
      </c>
      <c r="O85" s="38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20" t="s">
        <v>271</v>
      </c>
      <c r="AT85" s="20" t="s">
        <v>121</v>
      </c>
      <c r="AU85" s="20" t="s">
        <v>81</v>
      </c>
      <c r="AY85" s="20" t="s">
        <v>119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20" t="s">
        <v>79</v>
      </c>
      <c r="BK85" s="181">
        <f>ROUND(I85*H85,2)</f>
        <v>0</v>
      </c>
      <c r="BL85" s="20" t="s">
        <v>271</v>
      </c>
      <c r="BM85" s="20" t="s">
        <v>292</v>
      </c>
    </row>
    <row r="86" spans="2:65" s="1" customFormat="1" ht="27">
      <c r="B86" s="37"/>
      <c r="D86" s="182" t="s">
        <v>128</v>
      </c>
      <c r="F86" s="183" t="s">
        <v>293</v>
      </c>
      <c r="I86" s="184"/>
      <c r="L86" s="37"/>
      <c r="M86" s="185"/>
      <c r="N86" s="38"/>
      <c r="O86" s="38"/>
      <c r="P86" s="38"/>
      <c r="Q86" s="38"/>
      <c r="R86" s="38"/>
      <c r="S86" s="38"/>
      <c r="T86" s="66"/>
      <c r="AT86" s="20" t="s">
        <v>128</v>
      </c>
      <c r="AU86" s="20" t="s">
        <v>81</v>
      </c>
    </row>
    <row r="87" spans="2:65" s="1" customFormat="1" ht="16.5" customHeight="1">
      <c r="B87" s="169"/>
      <c r="C87" s="170" t="s">
        <v>126</v>
      </c>
      <c r="D87" s="170" t="s">
        <v>121</v>
      </c>
      <c r="E87" s="171" t="s">
        <v>294</v>
      </c>
      <c r="F87" s="172" t="s">
        <v>295</v>
      </c>
      <c r="G87" s="173" t="s">
        <v>287</v>
      </c>
      <c r="H87" s="174">
        <v>1</v>
      </c>
      <c r="I87" s="175"/>
      <c r="J87" s="176">
        <f>ROUND(I87*H87,2)</f>
        <v>0</v>
      </c>
      <c r="K87" s="172" t="s">
        <v>125</v>
      </c>
      <c r="L87" s="37"/>
      <c r="M87" s="177" t="s">
        <v>5</v>
      </c>
      <c r="N87" s="178" t="s">
        <v>42</v>
      </c>
      <c r="O87" s="38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20" t="s">
        <v>271</v>
      </c>
      <c r="AT87" s="20" t="s">
        <v>121</v>
      </c>
      <c r="AU87" s="20" t="s">
        <v>81</v>
      </c>
      <c r="AY87" s="20" t="s">
        <v>119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0" t="s">
        <v>79</v>
      </c>
      <c r="BK87" s="181">
        <f>ROUND(I87*H87,2)</f>
        <v>0</v>
      </c>
      <c r="BL87" s="20" t="s">
        <v>271</v>
      </c>
      <c r="BM87" s="20" t="s">
        <v>296</v>
      </c>
    </row>
    <row r="88" spans="2:65" s="1" customFormat="1" ht="40.5">
      <c r="B88" s="37"/>
      <c r="D88" s="182" t="s">
        <v>128</v>
      </c>
      <c r="F88" s="183" t="s">
        <v>297</v>
      </c>
      <c r="I88" s="184"/>
      <c r="L88" s="37"/>
      <c r="M88" s="185"/>
      <c r="N88" s="38"/>
      <c r="O88" s="38"/>
      <c r="P88" s="38"/>
      <c r="Q88" s="38"/>
      <c r="R88" s="38"/>
      <c r="S88" s="38"/>
      <c r="T88" s="66"/>
      <c r="AT88" s="20" t="s">
        <v>128</v>
      </c>
      <c r="AU88" s="20" t="s">
        <v>81</v>
      </c>
    </row>
    <row r="89" spans="2:65" s="1" customFormat="1" ht="27">
      <c r="B89" s="37"/>
      <c r="D89" s="182" t="s">
        <v>136</v>
      </c>
      <c r="F89" s="194" t="s">
        <v>298</v>
      </c>
      <c r="I89" s="184"/>
      <c r="L89" s="37"/>
      <c r="M89" s="185"/>
      <c r="N89" s="38"/>
      <c r="O89" s="38"/>
      <c r="P89" s="38"/>
      <c r="Q89" s="38"/>
      <c r="R89" s="38"/>
      <c r="S89" s="38"/>
      <c r="T89" s="66"/>
      <c r="AT89" s="20" t="s">
        <v>136</v>
      </c>
      <c r="AU89" s="20" t="s">
        <v>81</v>
      </c>
    </row>
    <row r="90" spans="2:65" s="1" customFormat="1" ht="16.5" customHeight="1">
      <c r="B90" s="169"/>
      <c r="C90" s="170" t="s">
        <v>151</v>
      </c>
      <c r="D90" s="170" t="s">
        <v>121</v>
      </c>
      <c r="E90" s="171" t="s">
        <v>299</v>
      </c>
      <c r="F90" s="172" t="s">
        <v>300</v>
      </c>
      <c r="G90" s="173" t="s">
        <v>229</v>
      </c>
      <c r="H90" s="174">
        <v>1</v>
      </c>
      <c r="I90" s="175"/>
      <c r="J90" s="176">
        <f>ROUND(I90*H90,2)</f>
        <v>0</v>
      </c>
      <c r="K90" s="172" t="s">
        <v>125</v>
      </c>
      <c r="L90" s="37"/>
      <c r="M90" s="177" t="s">
        <v>5</v>
      </c>
      <c r="N90" s="178" t="s">
        <v>42</v>
      </c>
      <c r="O90" s="38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20" t="s">
        <v>271</v>
      </c>
      <c r="AT90" s="20" t="s">
        <v>121</v>
      </c>
      <c r="AU90" s="20" t="s">
        <v>81</v>
      </c>
      <c r="AY90" s="20" t="s">
        <v>119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0" t="s">
        <v>79</v>
      </c>
      <c r="BK90" s="181">
        <f>ROUND(I90*H90,2)</f>
        <v>0</v>
      </c>
      <c r="BL90" s="20" t="s">
        <v>271</v>
      </c>
      <c r="BM90" s="20" t="s">
        <v>301</v>
      </c>
    </row>
    <row r="91" spans="2:65" s="1" customFormat="1" ht="13.5">
      <c r="B91" s="37"/>
      <c r="D91" s="182" t="s">
        <v>128</v>
      </c>
      <c r="F91" s="183" t="s">
        <v>302</v>
      </c>
      <c r="I91" s="184"/>
      <c r="L91" s="37"/>
      <c r="M91" s="185"/>
      <c r="N91" s="38"/>
      <c r="O91" s="38"/>
      <c r="P91" s="38"/>
      <c r="Q91" s="38"/>
      <c r="R91" s="38"/>
      <c r="S91" s="38"/>
      <c r="T91" s="66"/>
      <c r="AT91" s="20" t="s">
        <v>128</v>
      </c>
      <c r="AU91" s="20" t="s">
        <v>81</v>
      </c>
    </row>
    <row r="92" spans="2:65" s="1" customFormat="1" ht="16.5" customHeight="1">
      <c r="B92" s="169"/>
      <c r="C92" s="170" t="s">
        <v>157</v>
      </c>
      <c r="D92" s="170" t="s">
        <v>121</v>
      </c>
      <c r="E92" s="171" t="s">
        <v>303</v>
      </c>
      <c r="F92" s="172" t="s">
        <v>304</v>
      </c>
      <c r="G92" s="173" t="s">
        <v>287</v>
      </c>
      <c r="H92" s="174">
        <v>1</v>
      </c>
      <c r="I92" s="175"/>
      <c r="J92" s="176">
        <f>ROUND(I92*H92,2)</f>
        <v>0</v>
      </c>
      <c r="K92" s="172" t="s">
        <v>125</v>
      </c>
      <c r="L92" s="37"/>
      <c r="M92" s="177" t="s">
        <v>5</v>
      </c>
      <c r="N92" s="178" t="s">
        <v>42</v>
      </c>
      <c r="O92" s="38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20" t="s">
        <v>271</v>
      </c>
      <c r="AT92" s="20" t="s">
        <v>121</v>
      </c>
      <c r="AU92" s="20" t="s">
        <v>81</v>
      </c>
      <c r="AY92" s="20" t="s">
        <v>119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0" t="s">
        <v>79</v>
      </c>
      <c r="BK92" s="181">
        <f>ROUND(I92*H92,2)</f>
        <v>0</v>
      </c>
      <c r="BL92" s="20" t="s">
        <v>271</v>
      </c>
      <c r="BM92" s="20" t="s">
        <v>305</v>
      </c>
    </row>
    <row r="93" spans="2:65" s="1" customFormat="1" ht="13.5">
      <c r="B93" s="37"/>
      <c r="D93" s="182" t="s">
        <v>128</v>
      </c>
      <c r="F93" s="183" t="s">
        <v>302</v>
      </c>
      <c r="I93" s="184"/>
      <c r="L93" s="37"/>
      <c r="M93" s="185"/>
      <c r="N93" s="38"/>
      <c r="O93" s="38"/>
      <c r="P93" s="38"/>
      <c r="Q93" s="38"/>
      <c r="R93" s="38"/>
      <c r="S93" s="38"/>
      <c r="T93" s="66"/>
      <c r="AT93" s="20" t="s">
        <v>128</v>
      </c>
      <c r="AU93" s="20" t="s">
        <v>81</v>
      </c>
    </row>
    <row r="94" spans="2:65" s="1" customFormat="1" ht="16.5" customHeight="1">
      <c r="B94" s="169"/>
      <c r="C94" s="170" t="s">
        <v>163</v>
      </c>
      <c r="D94" s="170" t="s">
        <v>121</v>
      </c>
      <c r="E94" s="171" t="s">
        <v>306</v>
      </c>
      <c r="F94" s="172" t="s">
        <v>307</v>
      </c>
      <c r="G94" s="173" t="s">
        <v>287</v>
      </c>
      <c r="H94" s="174">
        <v>1</v>
      </c>
      <c r="I94" s="175"/>
      <c r="J94" s="176">
        <f>ROUND(I94*H94,2)</f>
        <v>0</v>
      </c>
      <c r="K94" s="172" t="s">
        <v>125</v>
      </c>
      <c r="L94" s="37"/>
      <c r="M94" s="177" t="s">
        <v>5</v>
      </c>
      <c r="N94" s="178" t="s">
        <v>42</v>
      </c>
      <c r="O94" s="38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20" t="s">
        <v>271</v>
      </c>
      <c r="AT94" s="20" t="s">
        <v>121</v>
      </c>
      <c r="AU94" s="20" t="s">
        <v>81</v>
      </c>
      <c r="AY94" s="20" t="s">
        <v>119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20" t="s">
        <v>79</v>
      </c>
      <c r="BK94" s="181">
        <f>ROUND(I94*H94,2)</f>
        <v>0</v>
      </c>
      <c r="BL94" s="20" t="s">
        <v>271</v>
      </c>
      <c r="BM94" s="20" t="s">
        <v>308</v>
      </c>
    </row>
    <row r="95" spans="2:65" s="1" customFormat="1" ht="13.5">
      <c r="B95" s="37"/>
      <c r="D95" s="182" t="s">
        <v>128</v>
      </c>
      <c r="F95" s="183" t="s">
        <v>302</v>
      </c>
      <c r="I95" s="184"/>
      <c r="L95" s="37"/>
      <c r="M95" s="185"/>
      <c r="N95" s="38"/>
      <c r="O95" s="38"/>
      <c r="P95" s="38"/>
      <c r="Q95" s="38"/>
      <c r="R95" s="38"/>
      <c r="S95" s="38"/>
      <c r="T95" s="66"/>
      <c r="AT95" s="20" t="s">
        <v>128</v>
      </c>
      <c r="AU95" s="20" t="s">
        <v>81</v>
      </c>
    </row>
    <row r="96" spans="2:65" s="1" customFormat="1" ht="16.5" customHeight="1">
      <c r="B96" s="169"/>
      <c r="C96" s="170" t="s">
        <v>170</v>
      </c>
      <c r="D96" s="170" t="s">
        <v>121</v>
      </c>
      <c r="E96" s="171" t="s">
        <v>309</v>
      </c>
      <c r="F96" s="172" t="s">
        <v>310</v>
      </c>
      <c r="G96" s="173" t="s">
        <v>287</v>
      </c>
      <c r="H96" s="174">
        <v>1</v>
      </c>
      <c r="I96" s="175"/>
      <c r="J96" s="176">
        <f>ROUND(I96*H96,2)</f>
        <v>0</v>
      </c>
      <c r="K96" s="172" t="s">
        <v>125</v>
      </c>
      <c r="L96" s="37"/>
      <c r="M96" s="177" t="s">
        <v>5</v>
      </c>
      <c r="N96" s="178" t="s">
        <v>42</v>
      </c>
      <c r="O96" s="38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20" t="s">
        <v>271</v>
      </c>
      <c r="AT96" s="20" t="s">
        <v>121</v>
      </c>
      <c r="AU96" s="20" t="s">
        <v>81</v>
      </c>
      <c r="AY96" s="20" t="s">
        <v>119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0" t="s">
        <v>79</v>
      </c>
      <c r="BK96" s="181">
        <f>ROUND(I96*H96,2)</f>
        <v>0</v>
      </c>
      <c r="BL96" s="20" t="s">
        <v>271</v>
      </c>
      <c r="BM96" s="20" t="s">
        <v>311</v>
      </c>
    </row>
    <row r="97" spans="2:47" s="1" customFormat="1" ht="94.5">
      <c r="B97" s="37"/>
      <c r="D97" s="182" t="s">
        <v>128</v>
      </c>
      <c r="F97" s="183" t="s">
        <v>312</v>
      </c>
      <c r="I97" s="184"/>
      <c r="L97" s="37"/>
      <c r="M97" s="195"/>
      <c r="N97" s="196"/>
      <c r="O97" s="196"/>
      <c r="P97" s="196"/>
      <c r="Q97" s="196"/>
      <c r="R97" s="196"/>
      <c r="S97" s="196"/>
      <c r="T97" s="197"/>
      <c r="AT97" s="20" t="s">
        <v>128</v>
      </c>
      <c r="AU97" s="20" t="s">
        <v>81</v>
      </c>
    </row>
    <row r="98" spans="2:47" s="1" customFormat="1" ht="6.95" customHeight="1">
      <c r="B98" s="52"/>
      <c r="C98" s="53"/>
      <c r="D98" s="53"/>
      <c r="E98" s="53"/>
      <c r="F98" s="53"/>
      <c r="G98" s="53"/>
      <c r="H98" s="53"/>
      <c r="I98" s="123"/>
      <c r="J98" s="53"/>
      <c r="K98" s="53"/>
      <c r="L98" s="37"/>
    </row>
  </sheetData>
  <autoFilter ref="C77:K97" xr:uid="{00000000-0009-0000-0000-00000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102 - Komunikace - ul. Ov...</vt:lpstr>
      <vt:lpstr>00 - Všeobecné podmínky</vt:lpstr>
      <vt:lpstr>'00 - Všeobecné podmínky'!Názvy_tisku</vt:lpstr>
      <vt:lpstr>'102 - Komunikace - ul. Ov...'!Názvy_tisku</vt:lpstr>
      <vt:lpstr>'Rekapitulace stavby'!Názvy_tisku</vt:lpstr>
      <vt:lpstr>'00 - Všeobecné podmínky'!Oblast_tisku</vt:lpstr>
      <vt:lpstr>'102 - Komunikace - ul. 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DELL1-PC\DELL1</dc:creator>
  <cp:lastModifiedBy>DELL1</cp:lastModifiedBy>
  <dcterms:created xsi:type="dcterms:W3CDTF">2018-04-25T12:09:59Z</dcterms:created>
  <dcterms:modified xsi:type="dcterms:W3CDTF">2018-04-25T12:10:36Z</dcterms:modified>
</cp:coreProperties>
</file>